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0695" activeTab="1"/>
  </bookViews>
  <sheets>
    <sheet name="Foaie1" sheetId="1" r:id="rId1"/>
    <sheet name="Foaie2" sheetId="2" r:id="rId2"/>
    <sheet name="Foaie3" sheetId="3" r:id="rId3"/>
  </sheets>
  <definedNames>
    <definedName name="_xlnm.Print_Area" localSheetId="0">'Foaie1'!$A$5:$I$66</definedName>
    <definedName name="_xlnm.Print_Area" localSheetId="1">'Foaie2'!$A$5:$U$30</definedName>
    <definedName name="_xlnm.Print_Area" localSheetId="2">'Foaie3'!$A$3:$M$52</definedName>
  </definedNames>
  <calcPr fullCalcOnLoad="1"/>
</workbook>
</file>

<file path=xl/sharedStrings.xml><?xml version="1.0" encoding="utf-8"?>
<sst xmlns="http://schemas.openxmlformats.org/spreadsheetml/2006/main" count="208" uniqueCount="137">
  <si>
    <t>LOT</t>
  </si>
  <si>
    <t xml:space="preserve">ORCT  </t>
  </si>
  <si>
    <t>Abonament lunar estimat</t>
  </si>
  <si>
    <t>Abonament lunar actual</t>
  </si>
  <si>
    <t>Pret  estimat pentru o interventie</t>
  </si>
  <si>
    <t>Pret  actual pentru o interventie</t>
  </si>
  <si>
    <t>Valoare piese</t>
  </si>
  <si>
    <t>Arhiva Cluj</t>
  </si>
  <si>
    <t>Iasi biroul teritorial Pascani</t>
  </si>
  <si>
    <t>Ilfov biroul tritorial Buftea</t>
  </si>
  <si>
    <t>Biroul teritorial Viseul de Sus</t>
  </si>
  <si>
    <t xml:space="preserve">Biroul teritorial Sighisoara </t>
  </si>
  <si>
    <t xml:space="preserve">Teleorman </t>
  </si>
  <si>
    <t xml:space="preserve">Vrancea </t>
  </si>
  <si>
    <t>lei fara TVA</t>
  </si>
  <si>
    <t>total</t>
  </si>
  <si>
    <t>ab actual *10%</t>
  </si>
  <si>
    <t>val interv. La cere actual *10%</t>
  </si>
  <si>
    <t xml:space="preserve">                                                                                                       </t>
  </si>
  <si>
    <t>schimb estimata pe luna</t>
  </si>
  <si>
    <t>Dolj 10lui</t>
  </si>
  <si>
    <t>Gorj 10 luni</t>
  </si>
  <si>
    <t>Arges 10 luni</t>
  </si>
  <si>
    <t>Bacau 10 luni</t>
  </si>
  <si>
    <t>Bistrita N. 10 luni</t>
  </si>
  <si>
    <t>Botosani 10 luni</t>
  </si>
  <si>
    <t>Braila 10 luni</t>
  </si>
  <si>
    <t>Brasov 10 luni</t>
  </si>
  <si>
    <t>Buzau numai interventie la cerere cctv 10 luni</t>
  </si>
  <si>
    <t>Calarasi 10 luni</t>
  </si>
  <si>
    <t>Covasna 10 luni</t>
  </si>
  <si>
    <t xml:space="preserve">Constanta </t>
  </si>
  <si>
    <t>Dambovita 10 luni</t>
  </si>
  <si>
    <t>Galati numai interventie la cerere pentru cctv 10 luni</t>
  </si>
  <si>
    <t>Giurgiu 10 luni</t>
  </si>
  <si>
    <t>Harghita 10 luni</t>
  </si>
  <si>
    <t>Ialomita 10 luni</t>
  </si>
  <si>
    <t>Iasi 10 luni</t>
  </si>
  <si>
    <t>Maramures (numai interventie la cerere cctv) 10 luni</t>
  </si>
  <si>
    <t>Mures 10 luni</t>
  </si>
  <si>
    <t>Neamt 10 luni</t>
  </si>
  <si>
    <t>Olt 10 luni</t>
  </si>
  <si>
    <t>Satu Mare 10 luni</t>
  </si>
  <si>
    <t>Salaj 10luni</t>
  </si>
  <si>
    <t>Teleorman 10 luni</t>
  </si>
  <si>
    <t>Tulcea 10 luni</t>
  </si>
  <si>
    <t>Vaslui 10 luni</t>
  </si>
  <si>
    <t>Valcea 10 luni</t>
  </si>
  <si>
    <t>Vrancea 10 luni</t>
  </si>
  <si>
    <t>Bucuresti 12 luni</t>
  </si>
  <si>
    <t>ONRC 12 luni</t>
  </si>
  <si>
    <t>Prahova 12 luni</t>
  </si>
  <si>
    <t>Ilfov  numai interventie la cerere cctv 12 luni</t>
  </si>
  <si>
    <t>Alba 12 luni</t>
  </si>
  <si>
    <t>Arad 12 luni</t>
  </si>
  <si>
    <t>Bihor 12 luni</t>
  </si>
  <si>
    <t>Caras Severin 12 luni</t>
  </si>
  <si>
    <t>Cluj 12 luni</t>
  </si>
  <si>
    <t>Hunedoara 12 luni</t>
  </si>
  <si>
    <t>Mehedinti 12 luni</t>
  </si>
  <si>
    <t>Sibiu 12 luni</t>
  </si>
  <si>
    <t>Suceava 12 luni</t>
  </si>
  <si>
    <t>Timis 12 luni</t>
  </si>
  <si>
    <t xml:space="preserve">Alba </t>
  </si>
  <si>
    <t xml:space="preserve">Bihor </t>
  </si>
  <si>
    <t xml:space="preserve">Cluj </t>
  </si>
  <si>
    <t xml:space="preserve">Covasna </t>
  </si>
  <si>
    <t xml:space="preserve">Dolj </t>
  </si>
  <si>
    <t xml:space="preserve">Giurgiu </t>
  </si>
  <si>
    <t xml:space="preserve">Gorj </t>
  </si>
  <si>
    <t xml:space="preserve">Harghita </t>
  </si>
  <si>
    <t xml:space="preserve">Hunedoara </t>
  </si>
  <si>
    <t xml:space="preserve">Olt </t>
  </si>
  <si>
    <t xml:space="preserve">Prahova </t>
  </si>
  <si>
    <t xml:space="preserve">Sibiu </t>
  </si>
  <si>
    <t xml:space="preserve">Tulcea </t>
  </si>
  <si>
    <t xml:space="preserve"> </t>
  </si>
  <si>
    <t xml:space="preserve">Arhiva Cluj </t>
  </si>
  <si>
    <t xml:space="preserve">Satu Mare   </t>
  </si>
  <si>
    <t>Val tot rev.</t>
  </si>
  <si>
    <t>Val tot interv</t>
  </si>
  <si>
    <t>Val tot piese pt 18 luni</t>
  </si>
  <si>
    <t>Val tot acord cadru</t>
  </si>
  <si>
    <t xml:space="preserve">Val. max  A. C </t>
  </si>
  <si>
    <t>Val min  A.C</t>
  </si>
  <si>
    <t>Val min C.S</t>
  </si>
  <si>
    <t>Val max C.S</t>
  </si>
  <si>
    <t xml:space="preserve">Ilfov  </t>
  </si>
  <si>
    <t>Biroul Teritorial Dej</t>
  </si>
  <si>
    <t>Biroul Teritorial Turda</t>
  </si>
  <si>
    <t>Biroul Teritorial Tecuci</t>
  </si>
  <si>
    <t>Biroul Teritorial Odorheiu Secuiesc</t>
  </si>
  <si>
    <t>Biroul Teritorial Carei</t>
  </si>
  <si>
    <t>Biroul Teritorial Olteniţa</t>
  </si>
  <si>
    <t xml:space="preserve">Bistriţa N. </t>
  </si>
  <si>
    <t xml:space="preserve">Brăila </t>
  </si>
  <si>
    <t xml:space="preserve">Braşov </t>
  </si>
  <si>
    <t xml:space="preserve">Caraş Severin </t>
  </si>
  <si>
    <t xml:space="preserve">Constanţa </t>
  </si>
  <si>
    <t>Biroul Teritorial Topliţa</t>
  </si>
  <si>
    <t>Biroul Teritorial Petroşani</t>
  </si>
  <si>
    <t xml:space="preserve">Ialomiţa </t>
  </si>
  <si>
    <t xml:space="preserve">Ilfov Biroul Tritorial Buftea </t>
  </si>
  <si>
    <t xml:space="preserve">Maramureş (numai interventie la cerere cctv) </t>
  </si>
  <si>
    <t>Biroul Teritorial Sighetu Marmaţiei</t>
  </si>
  <si>
    <t xml:space="preserve">Biroul teritorial Vişeu de Sus </t>
  </si>
  <si>
    <t xml:space="preserve">Mehedinţi </t>
  </si>
  <si>
    <t xml:space="preserve">Mureş </t>
  </si>
  <si>
    <t xml:space="preserve">Biroul Teritorial Sighişoara </t>
  </si>
  <si>
    <t xml:space="preserve">Sălaj  </t>
  </si>
  <si>
    <t>Biroul Teritorial Mediaş</t>
  </si>
  <si>
    <t xml:space="preserve">Timiş </t>
  </si>
  <si>
    <t xml:space="preserve">Bucureşti </t>
  </si>
  <si>
    <t>ONRC - sediul central</t>
  </si>
  <si>
    <t>Cantităţi şi valori minime şi maxime AC şi CS</t>
  </si>
  <si>
    <t>Preţ estimat pentru o revizie/lună</t>
  </si>
  <si>
    <t>Preţ  estimat pentru o intervenţie</t>
  </si>
  <si>
    <t>Val piese/lună</t>
  </si>
  <si>
    <t xml:space="preserve">Argeş </t>
  </si>
  <si>
    <t xml:space="preserve">Bacău </t>
  </si>
  <si>
    <t xml:space="preserve">Călăraşi </t>
  </si>
  <si>
    <r>
      <t xml:space="preserve">Galaţi </t>
    </r>
    <r>
      <rPr>
        <sz val="12"/>
        <color indexed="10"/>
        <rFont val="Arial Narrow"/>
        <family val="2"/>
      </rPr>
      <t xml:space="preserve">numai interventie la cerere pentru cctv </t>
    </r>
  </si>
  <si>
    <t>Total</t>
  </si>
  <si>
    <t xml:space="preserve">Galaţi numai interventie la cerere pentru cctv </t>
  </si>
  <si>
    <t>Nr. rev 
AC max</t>
  </si>
  <si>
    <t>Nr. rev AC min</t>
  </si>
  <si>
    <t>Nr. rev 
CS min</t>
  </si>
  <si>
    <t>Nr. rev
CS max</t>
  </si>
  <si>
    <t>Nr. int 
AC max</t>
  </si>
  <si>
    <t>Nr. int AC max</t>
  </si>
  <si>
    <t>Nr. int 
CS min</t>
  </si>
  <si>
    <t>Nr. int
CS max</t>
  </si>
  <si>
    <t>Nr. int AC min</t>
  </si>
  <si>
    <t>Val piese
CS min</t>
  </si>
  <si>
    <t>Val piese
AC min</t>
  </si>
  <si>
    <t>Val piese
AC max</t>
  </si>
  <si>
    <t>Val piese
CS max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</si>
</sst>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</numFmts>
  <fonts count="43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2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sz val="10"/>
      <color indexed="12"/>
      <name val="Arial"/>
      <family val="2"/>
    </font>
    <font>
      <b/>
      <sz val="12"/>
      <color indexed="12"/>
      <name val="Arial Narrow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 Narrow"/>
      <family val="2"/>
    </font>
    <font>
      <sz val="12"/>
      <color indexed="17"/>
      <name val="Arial Narrow"/>
      <family val="2"/>
    </font>
    <font>
      <sz val="12"/>
      <color indexed="30"/>
      <name val="Arial Narrow"/>
      <family val="2"/>
    </font>
    <font>
      <sz val="12"/>
      <color indexed="50"/>
      <name val="Arial Narrow"/>
      <family val="2"/>
    </font>
    <font>
      <b/>
      <sz val="12"/>
      <color indexed="30"/>
      <name val="Arial Narrow"/>
      <family val="2"/>
    </font>
    <font>
      <sz val="12"/>
      <color indexed="6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4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3" applyNumberFormat="0" applyAlignment="0" applyProtection="0"/>
    <xf numFmtId="0" fontId="33" fillId="7" borderId="1" applyNumberFormat="0" applyAlignment="0" applyProtection="0"/>
    <xf numFmtId="0" fontId="3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</cellStyleXfs>
  <cellXfs count="16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7" fillId="0" borderId="12" xfId="0" applyFont="1" applyBorder="1" applyAlignment="1">
      <alignment horizontal="justify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8" fillId="0" borderId="0" xfId="0" applyNumberFormat="1" applyFont="1" applyAlignment="1">
      <alignment/>
    </xf>
    <xf numFmtId="0" fontId="10" fillId="0" borderId="0" xfId="0" applyFont="1" applyAlignment="1">
      <alignment/>
    </xf>
    <xf numFmtId="4" fontId="9" fillId="0" borderId="0" xfId="0" applyNumberFormat="1" applyFont="1" applyAlignment="1">
      <alignment/>
    </xf>
    <xf numFmtId="0" fontId="0" fillId="0" borderId="14" xfId="0" applyFill="1" applyBorder="1" applyAlignment="1">
      <alignment wrapText="1"/>
    </xf>
    <xf numFmtId="0" fontId="4" fillId="0" borderId="14" xfId="0" applyFont="1" applyFill="1" applyBorder="1" applyAlignment="1">
      <alignment horizontal="right" vertical="top" wrapText="1"/>
    </xf>
    <xf numFmtId="0" fontId="12" fillId="0" borderId="14" xfId="0" applyFont="1" applyFill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4" fillId="0" borderId="14" xfId="0" applyFont="1" applyBorder="1" applyAlignment="1">
      <alignment/>
    </xf>
    <xf numFmtId="0" fontId="17" fillId="0" borderId="14" xfId="0" applyFont="1" applyFill="1" applyBorder="1" applyAlignment="1">
      <alignment wrapText="1"/>
    </xf>
    <xf numFmtId="0" fontId="16" fillId="0" borderId="14" xfId="0" applyFont="1" applyBorder="1" applyAlignment="1">
      <alignment/>
    </xf>
    <xf numFmtId="0" fontId="7" fillId="0" borderId="0" xfId="0" applyFont="1" applyFill="1" applyBorder="1" applyAlignment="1">
      <alignment horizontal="justify" vertical="top" wrapText="1"/>
    </xf>
    <xf numFmtId="0" fontId="15" fillId="0" borderId="0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9" fillId="0" borderId="14" xfId="0" applyFont="1" applyBorder="1" applyAlignment="1">
      <alignment wrapText="1"/>
    </xf>
    <xf numFmtId="0" fontId="20" fillId="0" borderId="15" xfId="0" applyFont="1" applyBorder="1" applyAlignment="1">
      <alignment horizontal="center" vertical="top" wrapText="1"/>
    </xf>
    <xf numFmtId="0" fontId="19" fillId="0" borderId="14" xfId="0" applyFont="1" applyBorder="1" applyAlignment="1">
      <alignment/>
    </xf>
    <xf numFmtId="0" fontId="20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right" vertical="top" wrapText="1"/>
    </xf>
    <xf numFmtId="0" fontId="2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24" borderId="14" xfId="0" applyFont="1" applyFill="1" applyBorder="1" applyAlignment="1">
      <alignment vertical="top" wrapText="1"/>
    </xf>
    <xf numFmtId="0" fontId="2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5" fillId="24" borderId="14" xfId="0" applyFont="1" applyFill="1" applyBorder="1" applyAlignment="1">
      <alignment vertical="top" wrapText="1"/>
    </xf>
    <xf numFmtId="0" fontId="15" fillId="24" borderId="0" xfId="0" applyFont="1" applyFill="1" applyAlignment="1">
      <alignment/>
    </xf>
    <xf numFmtId="0" fontId="22" fillId="24" borderId="14" xfId="0" applyFont="1" applyFill="1" applyBorder="1" applyAlignment="1">
      <alignment vertical="top" wrapText="1"/>
    </xf>
    <xf numFmtId="0" fontId="22" fillId="24" borderId="0" xfId="0" applyFont="1" applyFill="1" applyAlignment="1">
      <alignment/>
    </xf>
    <xf numFmtId="0" fontId="21" fillId="24" borderId="14" xfId="0" applyFont="1" applyFill="1" applyBorder="1" applyAlignment="1">
      <alignment vertical="top" wrapText="1"/>
    </xf>
    <xf numFmtId="0" fontId="21" fillId="24" borderId="0" xfId="0" applyFont="1" applyFill="1" applyAlignment="1">
      <alignment/>
    </xf>
    <xf numFmtId="0" fontId="23" fillId="24" borderId="14" xfId="0" applyFont="1" applyFill="1" applyBorder="1" applyAlignment="1">
      <alignment vertical="top" wrapText="1"/>
    </xf>
    <xf numFmtId="0" fontId="2" fillId="22" borderId="14" xfId="0" applyFont="1" applyFill="1" applyBorder="1" applyAlignment="1">
      <alignment vertical="top" wrapText="1"/>
    </xf>
    <xf numFmtId="0" fontId="2" fillId="22" borderId="0" xfId="0" applyFont="1" applyFill="1" applyAlignment="1">
      <alignment/>
    </xf>
    <xf numFmtId="0" fontId="1" fillId="22" borderId="0" xfId="0" applyFont="1" applyFill="1" applyAlignment="1">
      <alignment/>
    </xf>
    <xf numFmtId="0" fontId="2" fillId="11" borderId="14" xfId="0" applyFont="1" applyFill="1" applyBorder="1" applyAlignment="1">
      <alignment vertical="top" wrapText="1"/>
    </xf>
    <xf numFmtId="0" fontId="2" fillId="11" borderId="0" xfId="0" applyFont="1" applyFill="1" applyAlignment="1">
      <alignment/>
    </xf>
    <xf numFmtId="0" fontId="2" fillId="2" borderId="14" xfId="0" applyFont="1" applyFill="1" applyBorder="1" applyAlignment="1">
      <alignment vertical="top" wrapText="1"/>
    </xf>
    <xf numFmtId="0" fontId="2" fillId="2" borderId="0" xfId="0" applyFont="1" applyFill="1" applyAlignment="1">
      <alignment/>
    </xf>
    <xf numFmtId="0" fontId="2" fillId="5" borderId="14" xfId="0" applyFont="1" applyFill="1" applyBorder="1" applyAlignment="1">
      <alignment vertical="top" wrapText="1"/>
    </xf>
    <xf numFmtId="0" fontId="2" fillId="5" borderId="0" xfId="0" applyFont="1" applyFill="1" applyAlignment="1">
      <alignment/>
    </xf>
    <xf numFmtId="0" fontId="2" fillId="4" borderId="14" xfId="0" applyFont="1" applyFill="1" applyBorder="1" applyAlignment="1">
      <alignment vertical="top" wrapText="1"/>
    </xf>
    <xf numFmtId="0" fontId="2" fillId="4" borderId="0" xfId="0" applyFont="1" applyFill="1" applyAlignment="1">
      <alignment/>
    </xf>
    <xf numFmtId="0" fontId="21" fillId="24" borderId="14" xfId="0" applyFont="1" applyFill="1" applyBorder="1" applyAlignment="1">
      <alignment vertical="top" wrapText="1"/>
    </xf>
    <xf numFmtId="0" fontId="21" fillId="0" borderId="0" xfId="0" applyFont="1" applyAlignment="1">
      <alignment/>
    </xf>
    <xf numFmtId="0" fontId="23" fillId="22" borderId="14" xfId="0" applyFont="1" applyFill="1" applyBorder="1" applyAlignment="1">
      <alignment vertical="top" wrapText="1"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15" fillId="24" borderId="14" xfId="0" applyFont="1" applyFill="1" applyBorder="1" applyAlignment="1">
      <alignment vertical="top" wrapText="1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1" fillId="0" borderId="0" xfId="0" applyFont="1" applyFill="1" applyAlignment="1">
      <alignment/>
    </xf>
    <xf numFmtId="0" fontId="11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/>
    </xf>
    <xf numFmtId="0" fontId="14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/>
    </xf>
    <xf numFmtId="0" fontId="15" fillId="0" borderId="13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justify" vertical="top" wrapText="1"/>
    </xf>
    <xf numFmtId="0" fontId="21" fillId="0" borderId="14" xfId="0" applyFont="1" applyFill="1" applyBorder="1" applyAlignment="1">
      <alignment vertical="top" wrapText="1"/>
    </xf>
    <xf numFmtId="0" fontId="25" fillId="0" borderId="14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1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0" fontId="15" fillId="0" borderId="14" xfId="0" applyFont="1" applyFill="1" applyBorder="1" applyAlignment="1">
      <alignment horizontal="right" vertical="top" wrapText="1"/>
    </xf>
    <xf numFmtId="0" fontId="9" fillId="0" borderId="14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16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5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4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14" fillId="0" borderId="14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17" xfId="0" applyFont="1" applyFill="1" applyBorder="1" applyAlignment="1">
      <alignment horizontal="justify" vertical="top" wrapText="1"/>
    </xf>
    <xf numFmtId="0" fontId="15" fillId="0" borderId="17" xfId="0" applyFont="1" applyFill="1" applyBorder="1" applyAlignment="1">
      <alignment horizontal="right" vertical="top" wrapText="1"/>
    </xf>
    <xf numFmtId="0" fontId="14" fillId="0" borderId="18" xfId="0" applyFont="1" applyFill="1" applyBorder="1" applyAlignment="1">
      <alignment wrapText="1"/>
    </xf>
    <xf numFmtId="0" fontId="14" fillId="0" borderId="18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14" fillId="0" borderId="19" xfId="0" applyFont="1" applyFill="1" applyBorder="1" applyAlignment="1">
      <alignment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justify" vertical="top" wrapText="1"/>
    </xf>
    <xf numFmtId="0" fontId="18" fillId="0" borderId="14" xfId="0" applyFont="1" applyFill="1" applyBorder="1" applyAlignment="1">
      <alignment wrapText="1"/>
    </xf>
    <xf numFmtId="0" fontId="18" fillId="0" borderId="14" xfId="0" applyFont="1" applyFill="1" applyBorder="1" applyAlignment="1">
      <alignment/>
    </xf>
    <xf numFmtId="0" fontId="15" fillId="4" borderId="14" xfId="0" applyFont="1" applyFill="1" applyBorder="1" applyAlignment="1">
      <alignment vertical="top" wrapText="1"/>
    </xf>
    <xf numFmtId="0" fontId="0" fillId="4" borderId="14" xfId="0" applyFill="1" applyBorder="1" applyAlignment="1">
      <alignment/>
    </xf>
    <xf numFmtId="0" fontId="0" fillId="4" borderId="0" xfId="0" applyFill="1" applyAlignment="1">
      <alignment/>
    </xf>
    <xf numFmtId="0" fontId="0" fillId="4" borderId="14" xfId="0" applyFont="1" applyFill="1" applyBorder="1" applyAlignment="1">
      <alignment/>
    </xf>
    <xf numFmtId="0" fontId="0" fillId="4" borderId="0" xfId="0" applyFont="1" applyFill="1" applyAlignment="1">
      <alignment/>
    </xf>
    <xf numFmtId="0" fontId="21" fillId="4" borderId="14" xfId="0" applyFont="1" applyFill="1" applyBorder="1" applyAlignment="1">
      <alignment vertical="top" wrapText="1"/>
    </xf>
    <xf numFmtId="0" fontId="21" fillId="4" borderId="0" xfId="0" applyFont="1" applyFill="1" applyAlignment="1">
      <alignment/>
    </xf>
    <xf numFmtId="0" fontId="18" fillId="4" borderId="14" xfId="0" applyFont="1" applyFill="1" applyBorder="1" applyAlignment="1">
      <alignment/>
    </xf>
    <xf numFmtId="0" fontId="18" fillId="4" borderId="0" xfId="0" applyFont="1" applyFill="1" applyAlignment="1">
      <alignment/>
    </xf>
    <xf numFmtId="0" fontId="2" fillId="25" borderId="14" xfId="0" applyFont="1" applyFill="1" applyBorder="1" applyAlignment="1">
      <alignment vertical="top" wrapText="1"/>
    </xf>
    <xf numFmtId="0" fontId="15" fillId="25" borderId="14" xfId="0" applyFont="1" applyFill="1" applyBorder="1" applyAlignment="1">
      <alignment vertical="top" wrapText="1"/>
    </xf>
    <xf numFmtId="0" fontId="0" fillId="25" borderId="14" xfId="0" applyFont="1" applyFill="1" applyBorder="1" applyAlignment="1">
      <alignment/>
    </xf>
    <xf numFmtId="0" fontId="0" fillId="25" borderId="0" xfId="0" applyFont="1" applyFill="1" applyAlignment="1">
      <alignment/>
    </xf>
    <xf numFmtId="0" fontId="21" fillId="25" borderId="14" xfId="0" applyFont="1" applyFill="1" applyBorder="1" applyAlignment="1">
      <alignment vertical="top" wrapText="1"/>
    </xf>
    <xf numFmtId="0" fontId="18" fillId="25" borderId="14" xfId="0" applyFont="1" applyFill="1" applyBorder="1" applyAlignment="1">
      <alignment/>
    </xf>
    <xf numFmtId="0" fontId="18" fillId="25" borderId="0" xfId="0" applyFont="1" applyFill="1" applyAlignment="1">
      <alignment/>
    </xf>
    <xf numFmtId="0" fontId="15" fillId="0" borderId="14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wrapText="1"/>
    </xf>
    <xf numFmtId="0" fontId="0" fillId="0" borderId="16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5"/>
  <sheetViews>
    <sheetView zoomScale="150" zoomScaleNormal="150" zoomScalePageLayoutView="0" workbookViewId="0" topLeftCell="A5">
      <selection activeCell="J38" sqref="J38"/>
    </sheetView>
  </sheetViews>
  <sheetFormatPr defaultColWidth="9.140625" defaultRowHeight="12.75"/>
  <cols>
    <col min="1" max="1" width="9.140625" style="23" customWidth="1"/>
    <col min="2" max="2" width="16.00390625" style="23" customWidth="1"/>
    <col min="3" max="4" width="11.00390625" style="23" customWidth="1"/>
    <col min="5" max="5" width="12.7109375" style="24" customWidth="1"/>
    <col min="6" max="6" width="11.8515625" style="23" customWidth="1"/>
    <col min="7" max="7" width="11.8515625" style="25" customWidth="1"/>
    <col min="8" max="8" width="11.140625" style="24" customWidth="1"/>
    <col min="9" max="9" width="11.28125" style="24" customWidth="1"/>
    <col min="10" max="16384" width="9.140625" style="23" customWidth="1"/>
  </cols>
  <sheetData>
    <row r="5" ht="13.5" thickBot="1">
      <c r="I5" s="24" t="s">
        <v>14</v>
      </c>
    </row>
    <row r="6" spans="1:9" ht="47.25">
      <c r="A6" s="155" t="s">
        <v>0</v>
      </c>
      <c r="B6" s="155" t="s">
        <v>1</v>
      </c>
      <c r="C6" s="155" t="s">
        <v>2</v>
      </c>
      <c r="D6" s="1" t="s">
        <v>16</v>
      </c>
      <c r="E6" s="157" t="s">
        <v>3</v>
      </c>
      <c r="F6" s="155" t="s">
        <v>4</v>
      </c>
      <c r="G6" s="18" t="s">
        <v>17</v>
      </c>
      <c r="H6" s="157" t="s">
        <v>5</v>
      </c>
      <c r="I6" s="9" t="s">
        <v>6</v>
      </c>
    </row>
    <row r="7" spans="1:9" ht="48" thickBot="1">
      <c r="A7" s="156"/>
      <c r="B7" s="156"/>
      <c r="C7" s="156"/>
      <c r="D7" s="2"/>
      <c r="E7" s="158"/>
      <c r="F7" s="156"/>
      <c r="G7" s="19"/>
      <c r="H7" s="158"/>
      <c r="I7" s="10" t="s">
        <v>19</v>
      </c>
    </row>
    <row r="8" spans="1:9" ht="16.5" thickBot="1">
      <c r="A8" s="3">
        <v>0</v>
      </c>
      <c r="B8" s="3">
        <v>1</v>
      </c>
      <c r="C8" s="3">
        <v>2</v>
      </c>
      <c r="D8" s="3"/>
      <c r="E8" s="11">
        <v>3</v>
      </c>
      <c r="F8" s="4">
        <v>4</v>
      </c>
      <c r="G8" s="20"/>
      <c r="H8" s="14">
        <v>5</v>
      </c>
      <c r="I8" s="10">
        <v>6</v>
      </c>
    </row>
    <row r="9" spans="1:9" ht="16.5" thickBot="1">
      <c r="A9" s="3">
        <v>1</v>
      </c>
      <c r="B9" s="5" t="s">
        <v>53</v>
      </c>
      <c r="C9" s="6">
        <v>70</v>
      </c>
      <c r="D9" s="8">
        <f>E9*1.1</f>
        <v>60.50000000000001</v>
      </c>
      <c r="E9" s="12">
        <v>55</v>
      </c>
      <c r="F9" s="7">
        <v>70</v>
      </c>
      <c r="G9" s="17">
        <f>H9*1.1</f>
        <v>60.50000000000001</v>
      </c>
      <c r="H9" s="15">
        <v>55</v>
      </c>
      <c r="I9" s="16">
        <v>200</v>
      </c>
    </row>
    <row r="10" spans="1:12" ht="16.5" thickBot="1">
      <c r="A10" s="3">
        <v>2</v>
      </c>
      <c r="B10" s="5" t="s">
        <v>54</v>
      </c>
      <c r="C10" s="6">
        <v>70</v>
      </c>
      <c r="D10" s="8">
        <f aca="true" t="shared" si="0" ref="D10:D56">E10*1.1</f>
        <v>60.50000000000001</v>
      </c>
      <c r="E10" s="12">
        <v>55</v>
      </c>
      <c r="F10" s="7">
        <v>70</v>
      </c>
      <c r="G10" s="17">
        <f aca="true" t="shared" si="1" ref="G10:G56">H10*1.1</f>
        <v>60.50000000000001</v>
      </c>
      <c r="H10" s="15">
        <v>55</v>
      </c>
      <c r="I10" s="16">
        <v>200</v>
      </c>
      <c r="L10" s="23" t="s">
        <v>18</v>
      </c>
    </row>
    <row r="11" spans="1:9" ht="16.5" thickBot="1">
      <c r="A11" s="3">
        <v>3</v>
      </c>
      <c r="B11" s="5" t="s">
        <v>22</v>
      </c>
      <c r="C11" s="6">
        <v>70</v>
      </c>
      <c r="D11" s="8">
        <f t="shared" si="0"/>
        <v>66</v>
      </c>
      <c r="E11" s="12">
        <v>60</v>
      </c>
      <c r="F11" s="7">
        <v>70</v>
      </c>
      <c r="G11" s="17">
        <f t="shared" si="1"/>
        <v>66</v>
      </c>
      <c r="H11" s="15">
        <v>60</v>
      </c>
      <c r="I11" s="16">
        <v>200</v>
      </c>
    </row>
    <row r="12" spans="1:9" ht="16.5" thickBot="1">
      <c r="A12" s="3">
        <v>4</v>
      </c>
      <c r="B12" s="5" t="s">
        <v>23</v>
      </c>
      <c r="C12" s="6">
        <v>46</v>
      </c>
      <c r="D12" s="8">
        <f t="shared" si="0"/>
        <v>44</v>
      </c>
      <c r="E12" s="13">
        <v>40</v>
      </c>
      <c r="F12" s="7">
        <v>55</v>
      </c>
      <c r="G12" s="17">
        <f t="shared" si="1"/>
        <v>55.00000000000001</v>
      </c>
      <c r="H12" s="15">
        <v>50</v>
      </c>
      <c r="I12" s="16">
        <v>200</v>
      </c>
    </row>
    <row r="13" spans="1:9" ht="16.5" thickBot="1">
      <c r="A13" s="3">
        <v>5</v>
      </c>
      <c r="B13" s="5" t="s">
        <v>55</v>
      </c>
      <c r="C13" s="6">
        <v>70</v>
      </c>
      <c r="D13" s="8">
        <f t="shared" si="0"/>
        <v>60.50000000000001</v>
      </c>
      <c r="E13" s="13">
        <v>55</v>
      </c>
      <c r="F13" s="7">
        <v>70</v>
      </c>
      <c r="G13" s="17">
        <f t="shared" si="1"/>
        <v>60.50000000000001</v>
      </c>
      <c r="H13" s="15">
        <v>55</v>
      </c>
      <c r="I13" s="16">
        <v>200</v>
      </c>
    </row>
    <row r="14" spans="1:9" ht="16.5" thickBot="1">
      <c r="A14" s="3">
        <v>6</v>
      </c>
      <c r="B14" s="5" t="s">
        <v>24</v>
      </c>
      <c r="C14" s="6">
        <v>70</v>
      </c>
      <c r="D14" s="8">
        <f t="shared" si="0"/>
        <v>66</v>
      </c>
      <c r="E14" s="13">
        <v>60</v>
      </c>
      <c r="F14" s="7">
        <v>70</v>
      </c>
      <c r="G14" s="17">
        <f t="shared" si="1"/>
        <v>66</v>
      </c>
      <c r="H14" s="15">
        <v>60</v>
      </c>
      <c r="I14" s="16">
        <v>200</v>
      </c>
    </row>
    <row r="15" spans="1:9" ht="16.5" thickBot="1">
      <c r="A15" s="3">
        <v>7</v>
      </c>
      <c r="B15" s="5" t="s">
        <v>25</v>
      </c>
      <c r="C15" s="6">
        <v>70</v>
      </c>
      <c r="D15" s="8">
        <f t="shared" si="0"/>
        <v>66</v>
      </c>
      <c r="E15" s="13">
        <v>60</v>
      </c>
      <c r="F15" s="7">
        <v>70</v>
      </c>
      <c r="G15" s="17">
        <f t="shared" si="1"/>
        <v>66</v>
      </c>
      <c r="H15" s="15">
        <v>60</v>
      </c>
      <c r="I15" s="16">
        <v>200</v>
      </c>
    </row>
    <row r="16" spans="1:9" ht="16.5" thickBot="1">
      <c r="A16" s="3">
        <v>8</v>
      </c>
      <c r="B16" s="5" t="s">
        <v>26</v>
      </c>
      <c r="C16" s="6">
        <v>70</v>
      </c>
      <c r="D16" s="8">
        <f t="shared" si="0"/>
        <v>66</v>
      </c>
      <c r="E16" s="13">
        <v>60</v>
      </c>
      <c r="F16" s="7">
        <v>70</v>
      </c>
      <c r="G16" s="17">
        <f t="shared" si="1"/>
        <v>66</v>
      </c>
      <c r="H16" s="15">
        <v>60</v>
      </c>
      <c r="I16" s="16">
        <v>200</v>
      </c>
    </row>
    <row r="17" spans="1:9" ht="16.5" thickBot="1">
      <c r="A17" s="3">
        <v>9</v>
      </c>
      <c r="B17" s="5" t="s">
        <v>27</v>
      </c>
      <c r="C17" s="6">
        <v>70</v>
      </c>
      <c r="D17" s="8">
        <f t="shared" si="0"/>
        <v>66</v>
      </c>
      <c r="E17" s="13">
        <v>60</v>
      </c>
      <c r="F17" s="7">
        <v>70</v>
      </c>
      <c r="G17" s="17">
        <f t="shared" si="1"/>
        <v>66</v>
      </c>
      <c r="H17" s="15">
        <v>60</v>
      </c>
      <c r="I17" s="16">
        <v>200</v>
      </c>
    </row>
    <row r="18" spans="1:9" ht="63.75" thickBot="1">
      <c r="A18" s="3">
        <v>10</v>
      </c>
      <c r="B18" s="5" t="s">
        <v>28</v>
      </c>
      <c r="C18" s="6">
        <v>0</v>
      </c>
      <c r="D18" s="8">
        <f t="shared" si="0"/>
        <v>0</v>
      </c>
      <c r="E18" s="13">
        <v>0</v>
      </c>
      <c r="F18" s="7">
        <v>70</v>
      </c>
      <c r="G18" s="17">
        <f t="shared" si="1"/>
        <v>66</v>
      </c>
      <c r="H18" s="15">
        <v>60</v>
      </c>
      <c r="I18" s="16">
        <v>100</v>
      </c>
    </row>
    <row r="19" spans="1:9" ht="32.25" thickBot="1">
      <c r="A19" s="3">
        <v>11</v>
      </c>
      <c r="B19" s="5" t="s">
        <v>56</v>
      </c>
      <c r="C19" s="6">
        <v>70</v>
      </c>
      <c r="D19" s="8">
        <f t="shared" si="0"/>
        <v>60.50000000000001</v>
      </c>
      <c r="E19" s="13">
        <v>55</v>
      </c>
      <c r="F19" s="7">
        <v>70</v>
      </c>
      <c r="G19" s="17">
        <f t="shared" si="1"/>
        <v>60.50000000000001</v>
      </c>
      <c r="H19" s="15">
        <v>55</v>
      </c>
      <c r="I19" s="16">
        <v>200</v>
      </c>
    </row>
    <row r="20" spans="1:9" ht="16.5" thickBot="1">
      <c r="A20" s="3">
        <v>12</v>
      </c>
      <c r="B20" s="5" t="s">
        <v>29</v>
      </c>
      <c r="C20" s="6">
        <v>70</v>
      </c>
      <c r="D20" s="8">
        <f t="shared" si="0"/>
        <v>66</v>
      </c>
      <c r="E20" s="13">
        <v>60</v>
      </c>
      <c r="F20" s="7">
        <v>70</v>
      </c>
      <c r="G20" s="17">
        <f t="shared" si="1"/>
        <v>66</v>
      </c>
      <c r="H20" s="15">
        <v>60</v>
      </c>
      <c r="I20" s="16">
        <v>200</v>
      </c>
    </row>
    <row r="21" spans="1:9" ht="16.5" thickBot="1">
      <c r="A21" s="3">
        <v>13</v>
      </c>
      <c r="B21" s="22" t="s">
        <v>57</v>
      </c>
      <c r="C21" s="6">
        <v>70</v>
      </c>
      <c r="D21" s="8">
        <f t="shared" si="0"/>
        <v>60.50000000000001</v>
      </c>
      <c r="E21" s="13">
        <v>55</v>
      </c>
      <c r="F21" s="7">
        <v>70</v>
      </c>
      <c r="G21" s="17">
        <f t="shared" si="1"/>
        <v>60.50000000000001</v>
      </c>
      <c r="H21" s="15">
        <v>55</v>
      </c>
      <c r="I21" s="16">
        <v>200</v>
      </c>
    </row>
    <row r="22" spans="1:9" ht="16.5" thickBot="1">
      <c r="A22" s="3"/>
      <c r="B22" s="22" t="s">
        <v>7</v>
      </c>
      <c r="C22" s="6">
        <v>50</v>
      </c>
      <c r="D22" s="8">
        <f t="shared" si="0"/>
        <v>44</v>
      </c>
      <c r="E22" s="13">
        <v>40</v>
      </c>
      <c r="F22" s="7">
        <v>70</v>
      </c>
      <c r="G22" s="17">
        <f t="shared" si="1"/>
        <v>44</v>
      </c>
      <c r="H22" s="15">
        <v>40</v>
      </c>
      <c r="I22" s="16"/>
    </row>
    <row r="23" spans="1:9" ht="16.5" thickBot="1">
      <c r="A23" s="3">
        <v>14</v>
      </c>
      <c r="B23" s="5" t="s">
        <v>30</v>
      </c>
      <c r="C23" s="6">
        <v>70</v>
      </c>
      <c r="D23" s="8">
        <f t="shared" si="0"/>
        <v>66</v>
      </c>
      <c r="E23" s="13">
        <v>60</v>
      </c>
      <c r="F23" s="7">
        <v>70</v>
      </c>
      <c r="G23" s="17">
        <f t="shared" si="1"/>
        <v>66</v>
      </c>
      <c r="H23" s="15">
        <v>60</v>
      </c>
      <c r="I23" s="16">
        <v>200</v>
      </c>
    </row>
    <row r="24" spans="1:9" ht="16.5" thickBot="1">
      <c r="A24" s="3"/>
      <c r="B24" s="5" t="s">
        <v>31</v>
      </c>
      <c r="C24" s="6"/>
      <c r="D24" s="8">
        <f t="shared" si="0"/>
        <v>68.2</v>
      </c>
      <c r="E24" s="13">
        <v>62</v>
      </c>
      <c r="F24" s="7"/>
      <c r="G24" s="17">
        <f t="shared" si="1"/>
        <v>60.50000000000001</v>
      </c>
      <c r="H24" s="15">
        <v>55</v>
      </c>
      <c r="I24" s="16">
        <v>200</v>
      </c>
    </row>
    <row r="25" spans="1:9" ht="32.25" thickBot="1">
      <c r="A25" s="3">
        <v>15</v>
      </c>
      <c r="B25" s="5" t="s">
        <v>32</v>
      </c>
      <c r="C25" s="6">
        <v>55</v>
      </c>
      <c r="D25" s="8">
        <f t="shared" si="0"/>
        <v>49.50000000000001</v>
      </c>
      <c r="E25" s="13">
        <v>45</v>
      </c>
      <c r="F25" s="7">
        <v>65</v>
      </c>
      <c r="G25" s="17">
        <f t="shared" si="1"/>
        <v>60.50000000000001</v>
      </c>
      <c r="H25" s="15">
        <v>55</v>
      </c>
      <c r="I25" s="16">
        <v>200</v>
      </c>
    </row>
    <row r="26" spans="1:9" ht="16.5" thickBot="1">
      <c r="A26" s="3">
        <v>16</v>
      </c>
      <c r="B26" s="5" t="s">
        <v>20</v>
      </c>
      <c r="C26" s="6">
        <v>55</v>
      </c>
      <c r="D26" s="8">
        <f t="shared" si="0"/>
        <v>44</v>
      </c>
      <c r="E26" s="13">
        <v>40</v>
      </c>
      <c r="F26" s="7">
        <v>33</v>
      </c>
      <c r="G26" s="17">
        <f t="shared" si="1"/>
        <v>33</v>
      </c>
      <c r="H26" s="15">
        <v>30</v>
      </c>
      <c r="I26" s="16">
        <v>200</v>
      </c>
    </row>
    <row r="27" spans="1:9" ht="63.75" thickBot="1">
      <c r="A27" s="3">
        <v>17</v>
      </c>
      <c r="B27" s="5" t="s">
        <v>33</v>
      </c>
      <c r="C27" s="6">
        <v>0</v>
      </c>
      <c r="D27" s="8">
        <f t="shared" si="0"/>
        <v>0</v>
      </c>
      <c r="E27" s="13">
        <v>0</v>
      </c>
      <c r="F27" s="7">
        <v>60</v>
      </c>
      <c r="G27" s="17">
        <f t="shared" si="1"/>
        <v>55.00000000000001</v>
      </c>
      <c r="H27" s="15">
        <v>50</v>
      </c>
      <c r="I27" s="16">
        <v>100</v>
      </c>
    </row>
    <row r="28" spans="1:9" ht="16.5" thickBot="1">
      <c r="A28" s="3">
        <v>18</v>
      </c>
      <c r="B28" s="5" t="s">
        <v>34</v>
      </c>
      <c r="C28" s="6">
        <v>70</v>
      </c>
      <c r="D28" s="8">
        <f t="shared" si="0"/>
        <v>66</v>
      </c>
      <c r="E28" s="13">
        <v>60</v>
      </c>
      <c r="F28" s="7">
        <v>70</v>
      </c>
      <c r="G28" s="17">
        <f t="shared" si="1"/>
        <v>66</v>
      </c>
      <c r="H28" s="15">
        <v>60</v>
      </c>
      <c r="I28" s="16">
        <v>200</v>
      </c>
    </row>
    <row r="29" spans="1:9" ht="16.5" thickBot="1">
      <c r="A29" s="3">
        <v>19</v>
      </c>
      <c r="B29" s="5" t="s">
        <v>21</v>
      </c>
      <c r="C29" s="6">
        <v>55</v>
      </c>
      <c r="D29" s="8">
        <f t="shared" si="0"/>
        <v>44</v>
      </c>
      <c r="E29" s="13">
        <v>40</v>
      </c>
      <c r="F29" s="7">
        <v>33</v>
      </c>
      <c r="G29" s="17">
        <f t="shared" si="1"/>
        <v>33</v>
      </c>
      <c r="H29" s="15">
        <v>30</v>
      </c>
      <c r="I29" s="16">
        <v>200</v>
      </c>
    </row>
    <row r="30" spans="1:9" ht="16.5" thickBot="1">
      <c r="A30" s="3">
        <v>20</v>
      </c>
      <c r="B30" s="5" t="s">
        <v>35</v>
      </c>
      <c r="C30" s="6">
        <v>70</v>
      </c>
      <c r="D30" s="8">
        <f t="shared" si="0"/>
        <v>66</v>
      </c>
      <c r="E30" s="13">
        <v>60</v>
      </c>
      <c r="F30" s="7">
        <v>70</v>
      </c>
      <c r="G30" s="17">
        <f t="shared" si="1"/>
        <v>66</v>
      </c>
      <c r="H30" s="15">
        <v>60</v>
      </c>
      <c r="I30" s="16">
        <v>200</v>
      </c>
    </row>
    <row r="31" spans="1:9" ht="32.25" thickBot="1">
      <c r="A31" s="3">
        <v>21</v>
      </c>
      <c r="B31" s="5" t="s">
        <v>58</v>
      </c>
      <c r="C31" s="6">
        <v>70</v>
      </c>
      <c r="D31" s="8">
        <f t="shared" si="0"/>
        <v>60.50000000000001</v>
      </c>
      <c r="E31" s="13">
        <v>55</v>
      </c>
      <c r="F31" s="7">
        <v>70</v>
      </c>
      <c r="G31" s="17">
        <f t="shared" si="1"/>
        <v>60.50000000000001</v>
      </c>
      <c r="H31" s="15">
        <v>55</v>
      </c>
      <c r="I31" s="16">
        <v>200</v>
      </c>
    </row>
    <row r="32" spans="1:9" ht="16.5" thickBot="1">
      <c r="A32" s="3">
        <v>22</v>
      </c>
      <c r="B32" s="5" t="s">
        <v>36</v>
      </c>
      <c r="C32" s="6">
        <v>55</v>
      </c>
      <c r="D32" s="8">
        <f t="shared" si="0"/>
        <v>49.50000000000001</v>
      </c>
      <c r="E32" s="13">
        <v>45</v>
      </c>
      <c r="F32" s="7">
        <v>65</v>
      </c>
      <c r="G32" s="17">
        <f t="shared" si="1"/>
        <v>55.00000000000001</v>
      </c>
      <c r="H32" s="15">
        <v>50</v>
      </c>
      <c r="I32" s="16">
        <v>200</v>
      </c>
    </row>
    <row r="33" spans="1:9" ht="16.5" thickBot="1">
      <c r="A33" s="3">
        <v>23</v>
      </c>
      <c r="B33" s="5" t="s">
        <v>37</v>
      </c>
      <c r="C33" s="6">
        <v>70</v>
      </c>
      <c r="D33" s="8">
        <f t="shared" si="0"/>
        <v>66</v>
      </c>
      <c r="E33" s="13">
        <v>60</v>
      </c>
      <c r="F33" s="7">
        <v>70</v>
      </c>
      <c r="G33" s="17">
        <f t="shared" si="1"/>
        <v>66</v>
      </c>
      <c r="H33" s="15">
        <v>60</v>
      </c>
      <c r="I33" s="16">
        <v>200</v>
      </c>
    </row>
    <row r="34" spans="1:9" ht="32.25" thickBot="1">
      <c r="A34" s="3"/>
      <c r="B34" s="5" t="s">
        <v>8</v>
      </c>
      <c r="C34" s="6">
        <v>50</v>
      </c>
      <c r="D34" s="8">
        <f t="shared" si="0"/>
        <v>49.50000000000001</v>
      </c>
      <c r="E34" s="13">
        <v>45</v>
      </c>
      <c r="F34" s="7">
        <v>60</v>
      </c>
      <c r="G34" s="17">
        <f t="shared" si="1"/>
        <v>55.00000000000001</v>
      </c>
      <c r="H34" s="15">
        <v>50</v>
      </c>
      <c r="I34" s="16"/>
    </row>
    <row r="35" spans="1:9" ht="63.75" thickBot="1">
      <c r="A35" s="3">
        <v>24</v>
      </c>
      <c r="B35" s="5" t="s">
        <v>52</v>
      </c>
      <c r="C35" s="6">
        <v>0</v>
      </c>
      <c r="D35" s="8">
        <f t="shared" si="0"/>
        <v>0</v>
      </c>
      <c r="E35" s="13">
        <v>0</v>
      </c>
      <c r="F35" s="7">
        <v>70</v>
      </c>
      <c r="G35" s="17">
        <f t="shared" si="1"/>
        <v>60.50000000000001</v>
      </c>
      <c r="H35" s="15">
        <v>55</v>
      </c>
      <c r="I35" s="16">
        <v>200</v>
      </c>
    </row>
    <row r="36" spans="1:9" ht="32.25" thickBot="1">
      <c r="A36" s="3"/>
      <c r="B36" s="5" t="s">
        <v>9</v>
      </c>
      <c r="C36" s="6">
        <v>50</v>
      </c>
      <c r="D36" s="8">
        <f t="shared" si="0"/>
        <v>46.2</v>
      </c>
      <c r="E36" s="13">
        <v>42</v>
      </c>
      <c r="F36" s="7">
        <v>50</v>
      </c>
      <c r="G36" s="17">
        <f t="shared" si="1"/>
        <v>46.2</v>
      </c>
      <c r="H36" s="15">
        <v>42</v>
      </c>
      <c r="I36" s="16"/>
    </row>
    <row r="37" spans="1:9" ht="63.75" thickBot="1">
      <c r="A37" s="3">
        <v>25</v>
      </c>
      <c r="B37" s="5" t="s">
        <v>38</v>
      </c>
      <c r="C37" s="6">
        <v>0</v>
      </c>
      <c r="D37" s="8">
        <f t="shared" si="0"/>
        <v>0</v>
      </c>
      <c r="E37" s="13">
        <v>0</v>
      </c>
      <c r="F37" s="7">
        <v>50</v>
      </c>
      <c r="G37" s="17">
        <f t="shared" si="1"/>
        <v>49.50000000000001</v>
      </c>
      <c r="H37" s="15">
        <v>45</v>
      </c>
      <c r="I37" s="16">
        <v>200</v>
      </c>
    </row>
    <row r="38" spans="1:9" ht="32.25" thickBot="1">
      <c r="A38" s="3"/>
      <c r="B38" s="5" t="s">
        <v>10</v>
      </c>
      <c r="C38" s="6">
        <v>50</v>
      </c>
      <c r="D38" s="8">
        <f t="shared" si="0"/>
        <v>49.50000000000001</v>
      </c>
      <c r="E38" s="13">
        <v>45</v>
      </c>
      <c r="F38" s="7">
        <v>50</v>
      </c>
      <c r="G38" s="17">
        <f t="shared" si="1"/>
        <v>49.50000000000001</v>
      </c>
      <c r="H38" s="15">
        <v>45</v>
      </c>
      <c r="I38" s="16"/>
    </row>
    <row r="39" spans="1:9" ht="16.5" thickBot="1">
      <c r="A39" s="3">
        <v>26</v>
      </c>
      <c r="B39" s="5" t="s">
        <v>59</v>
      </c>
      <c r="C39" s="6">
        <v>70</v>
      </c>
      <c r="D39" s="8">
        <f t="shared" si="0"/>
        <v>60.50000000000001</v>
      </c>
      <c r="E39" s="13">
        <v>55</v>
      </c>
      <c r="F39" s="7">
        <v>70</v>
      </c>
      <c r="G39" s="17">
        <f t="shared" si="1"/>
        <v>60.50000000000001</v>
      </c>
      <c r="H39" s="15">
        <v>55</v>
      </c>
      <c r="I39" s="16">
        <v>2400</v>
      </c>
    </row>
    <row r="40" spans="1:9" ht="16.5" thickBot="1">
      <c r="A40" s="3">
        <v>27</v>
      </c>
      <c r="B40" s="5" t="s">
        <v>39</v>
      </c>
      <c r="C40" s="6">
        <v>70</v>
      </c>
      <c r="D40" s="8">
        <f t="shared" si="0"/>
        <v>66</v>
      </c>
      <c r="E40" s="13">
        <v>60</v>
      </c>
      <c r="F40" s="7">
        <v>70</v>
      </c>
      <c r="G40" s="17">
        <f t="shared" si="1"/>
        <v>66</v>
      </c>
      <c r="H40" s="15">
        <v>60</v>
      </c>
      <c r="I40" s="16">
        <v>2400</v>
      </c>
    </row>
    <row r="41" spans="1:9" ht="32.25" thickBot="1">
      <c r="A41" s="3"/>
      <c r="B41" s="5" t="s">
        <v>11</v>
      </c>
      <c r="C41" s="6">
        <v>50</v>
      </c>
      <c r="D41" s="8">
        <f t="shared" si="0"/>
        <v>49.50000000000001</v>
      </c>
      <c r="E41" s="13">
        <v>45</v>
      </c>
      <c r="F41" s="7">
        <v>50</v>
      </c>
      <c r="G41" s="17">
        <f t="shared" si="1"/>
        <v>49.50000000000001</v>
      </c>
      <c r="H41" s="15">
        <v>45</v>
      </c>
      <c r="I41" s="16"/>
    </row>
    <row r="42" spans="1:9" ht="16.5" thickBot="1">
      <c r="A42" s="3">
        <v>28</v>
      </c>
      <c r="B42" s="5" t="s">
        <v>40</v>
      </c>
      <c r="C42" s="6">
        <v>70</v>
      </c>
      <c r="D42" s="8">
        <f t="shared" si="0"/>
        <v>66</v>
      </c>
      <c r="E42" s="13">
        <v>60</v>
      </c>
      <c r="F42" s="7">
        <v>70</v>
      </c>
      <c r="G42" s="17">
        <f t="shared" si="1"/>
        <v>66</v>
      </c>
      <c r="H42" s="15">
        <v>60</v>
      </c>
      <c r="I42" s="16">
        <v>200</v>
      </c>
    </row>
    <row r="43" spans="1:9" ht="16.5" thickBot="1">
      <c r="A43" s="3">
        <v>29</v>
      </c>
      <c r="B43" s="5" t="s">
        <v>41</v>
      </c>
      <c r="C43" s="6">
        <v>70</v>
      </c>
      <c r="D43" s="8">
        <f t="shared" si="0"/>
        <v>66</v>
      </c>
      <c r="E43" s="13">
        <v>60</v>
      </c>
      <c r="F43" s="7">
        <v>70</v>
      </c>
      <c r="G43" s="17">
        <f t="shared" si="1"/>
        <v>66</v>
      </c>
      <c r="H43" s="15">
        <v>60</v>
      </c>
      <c r="I43" s="16">
        <v>200</v>
      </c>
    </row>
    <row r="44" spans="1:9" ht="16.5" thickBot="1">
      <c r="A44" s="3">
        <v>30</v>
      </c>
      <c r="B44" s="5" t="s">
        <v>51</v>
      </c>
      <c r="C44" s="6">
        <v>70</v>
      </c>
      <c r="D44" s="8">
        <f t="shared" si="0"/>
        <v>61.60000000000001</v>
      </c>
      <c r="E44" s="13">
        <v>56</v>
      </c>
      <c r="F44" s="7">
        <v>70</v>
      </c>
      <c r="G44" s="17">
        <f t="shared" si="1"/>
        <v>61.60000000000001</v>
      </c>
      <c r="H44" s="15">
        <v>56</v>
      </c>
      <c r="I44" s="16">
        <v>200</v>
      </c>
    </row>
    <row r="45" spans="1:9" ht="16.5" thickBot="1">
      <c r="A45" s="3">
        <v>31</v>
      </c>
      <c r="B45" s="5" t="s">
        <v>42</v>
      </c>
      <c r="C45" s="6">
        <v>67</v>
      </c>
      <c r="D45" s="8">
        <f t="shared" si="0"/>
        <v>66</v>
      </c>
      <c r="E45" s="13">
        <v>60</v>
      </c>
      <c r="F45" s="7">
        <v>69</v>
      </c>
      <c r="G45" s="17">
        <f t="shared" si="1"/>
        <v>66</v>
      </c>
      <c r="H45" s="15">
        <v>60</v>
      </c>
      <c r="I45" s="16">
        <v>200</v>
      </c>
    </row>
    <row r="46" spans="1:9" ht="16.5" thickBot="1">
      <c r="A46" s="3">
        <v>32</v>
      </c>
      <c r="B46" s="5" t="s">
        <v>43</v>
      </c>
      <c r="C46" s="6">
        <v>56</v>
      </c>
      <c r="D46" s="8">
        <f t="shared" si="0"/>
        <v>55.00000000000001</v>
      </c>
      <c r="E46" s="13">
        <v>50</v>
      </c>
      <c r="F46" s="7">
        <v>58</v>
      </c>
      <c r="G46" s="17">
        <f t="shared" si="1"/>
        <v>55.00000000000001</v>
      </c>
      <c r="H46" s="15">
        <v>50</v>
      </c>
      <c r="I46" s="16">
        <v>200</v>
      </c>
    </row>
    <row r="47" spans="1:9" ht="16.5" thickBot="1">
      <c r="A47" s="3">
        <v>33</v>
      </c>
      <c r="B47" s="5" t="s">
        <v>60</v>
      </c>
      <c r="C47" s="6">
        <v>70</v>
      </c>
      <c r="D47" s="8">
        <f t="shared" si="0"/>
        <v>60.50000000000001</v>
      </c>
      <c r="E47" s="13">
        <v>55</v>
      </c>
      <c r="F47" s="7">
        <v>70</v>
      </c>
      <c r="G47" s="17">
        <f t="shared" si="1"/>
        <v>60.50000000000001</v>
      </c>
      <c r="H47" s="15">
        <v>55</v>
      </c>
      <c r="I47" s="16">
        <v>200</v>
      </c>
    </row>
    <row r="48" spans="1:9" ht="16.5" thickBot="1">
      <c r="A48" s="3"/>
      <c r="B48" s="5" t="s">
        <v>61</v>
      </c>
      <c r="C48" s="6"/>
      <c r="D48" s="8">
        <f t="shared" si="0"/>
        <v>60.50000000000001</v>
      </c>
      <c r="E48" s="13">
        <v>55</v>
      </c>
      <c r="F48" s="7"/>
      <c r="G48" s="17">
        <f t="shared" si="1"/>
        <v>60.50000000000001</v>
      </c>
      <c r="H48" s="15">
        <v>55</v>
      </c>
      <c r="I48" s="16">
        <v>200</v>
      </c>
    </row>
    <row r="49" spans="1:9" ht="32.25" thickBot="1">
      <c r="A49" s="3">
        <v>34</v>
      </c>
      <c r="B49" s="5" t="s">
        <v>44</v>
      </c>
      <c r="C49" s="6">
        <v>55</v>
      </c>
      <c r="D49" s="8">
        <f t="shared" si="0"/>
        <v>49.50000000000001</v>
      </c>
      <c r="E49" s="13">
        <v>45</v>
      </c>
      <c r="F49" s="7">
        <v>58</v>
      </c>
      <c r="G49" s="17">
        <f t="shared" si="1"/>
        <v>55.00000000000001</v>
      </c>
      <c r="H49" s="15">
        <v>50</v>
      </c>
      <c r="I49" s="16">
        <v>200</v>
      </c>
    </row>
    <row r="50" spans="1:9" ht="16.5" thickBot="1">
      <c r="A50" s="3">
        <v>35</v>
      </c>
      <c r="B50" s="5" t="s">
        <v>62</v>
      </c>
      <c r="C50" s="6">
        <v>70</v>
      </c>
      <c r="D50" s="8">
        <f t="shared" si="0"/>
        <v>60.50000000000001</v>
      </c>
      <c r="E50" s="13">
        <v>55</v>
      </c>
      <c r="F50" s="7">
        <v>70</v>
      </c>
      <c r="G50" s="17">
        <f t="shared" si="1"/>
        <v>60.50000000000001</v>
      </c>
      <c r="H50" s="15">
        <v>55</v>
      </c>
      <c r="I50" s="16">
        <v>200</v>
      </c>
    </row>
    <row r="51" spans="1:9" ht="16.5" thickBot="1">
      <c r="A51" s="3">
        <v>36</v>
      </c>
      <c r="B51" s="5" t="s">
        <v>45</v>
      </c>
      <c r="C51" s="6">
        <v>47</v>
      </c>
      <c r="D51" s="8">
        <f t="shared" si="0"/>
        <v>44</v>
      </c>
      <c r="E51" s="13">
        <v>40</v>
      </c>
      <c r="F51" s="7">
        <v>59</v>
      </c>
      <c r="G51" s="17">
        <f t="shared" si="1"/>
        <v>55.00000000000001</v>
      </c>
      <c r="H51" s="15">
        <v>50</v>
      </c>
      <c r="I51" s="16">
        <v>200</v>
      </c>
    </row>
    <row r="52" spans="1:9" ht="16.5" thickBot="1">
      <c r="A52" s="3">
        <v>37</v>
      </c>
      <c r="B52" s="5" t="s">
        <v>46</v>
      </c>
      <c r="C52" s="6">
        <v>48</v>
      </c>
      <c r="D52" s="8">
        <f t="shared" si="0"/>
        <v>44</v>
      </c>
      <c r="E52" s="13">
        <v>40</v>
      </c>
      <c r="F52" s="7">
        <v>55</v>
      </c>
      <c r="G52" s="17">
        <f t="shared" si="1"/>
        <v>55.00000000000001</v>
      </c>
      <c r="H52" s="15">
        <v>50</v>
      </c>
      <c r="I52" s="16">
        <v>200</v>
      </c>
    </row>
    <row r="53" spans="1:9" ht="16.5" thickBot="1">
      <c r="A53" s="3">
        <v>38</v>
      </c>
      <c r="B53" s="5" t="s">
        <v>47</v>
      </c>
      <c r="C53" s="6">
        <v>70</v>
      </c>
      <c r="D53" s="8">
        <f t="shared" si="0"/>
        <v>66</v>
      </c>
      <c r="E53" s="13">
        <v>60</v>
      </c>
      <c r="F53" s="7">
        <v>70</v>
      </c>
      <c r="G53" s="17">
        <f t="shared" si="1"/>
        <v>66</v>
      </c>
      <c r="H53" s="15">
        <v>60</v>
      </c>
      <c r="I53" s="16">
        <v>200</v>
      </c>
    </row>
    <row r="54" spans="1:9" ht="16.5" thickBot="1">
      <c r="A54" s="3">
        <v>39</v>
      </c>
      <c r="B54" s="5" t="s">
        <v>48</v>
      </c>
      <c r="C54" s="6">
        <v>70</v>
      </c>
      <c r="D54" s="8">
        <f t="shared" si="0"/>
        <v>66</v>
      </c>
      <c r="E54" s="13">
        <v>60</v>
      </c>
      <c r="F54" s="7">
        <v>70</v>
      </c>
      <c r="G54" s="17">
        <f t="shared" si="1"/>
        <v>66</v>
      </c>
      <c r="H54" s="15">
        <v>60</v>
      </c>
      <c r="I54" s="16">
        <v>200</v>
      </c>
    </row>
    <row r="55" spans="1:9" ht="16.5" thickBot="1">
      <c r="A55" s="3">
        <v>40</v>
      </c>
      <c r="B55" s="5" t="s">
        <v>49</v>
      </c>
      <c r="C55" s="6">
        <v>600</v>
      </c>
      <c r="D55" s="8">
        <f t="shared" si="0"/>
        <v>576.4000000000001</v>
      </c>
      <c r="E55" s="13">
        <v>524</v>
      </c>
      <c r="F55" s="7">
        <v>143</v>
      </c>
      <c r="G55" s="17">
        <f t="shared" si="1"/>
        <v>101.2</v>
      </c>
      <c r="H55" s="15">
        <v>92</v>
      </c>
      <c r="I55" s="16">
        <v>500</v>
      </c>
    </row>
    <row r="56" spans="1:9" ht="16.5" thickBot="1">
      <c r="A56" s="3">
        <v>41</v>
      </c>
      <c r="B56" s="5" t="s">
        <v>50</v>
      </c>
      <c r="C56" s="6">
        <v>90</v>
      </c>
      <c r="D56" s="8">
        <f t="shared" si="0"/>
        <v>81.4</v>
      </c>
      <c r="E56" s="13">
        <v>74</v>
      </c>
      <c r="F56" s="7">
        <v>110</v>
      </c>
      <c r="G56" s="17">
        <f t="shared" si="1"/>
        <v>136.4</v>
      </c>
      <c r="H56" s="15">
        <v>124</v>
      </c>
      <c r="I56" s="16">
        <v>1000</v>
      </c>
    </row>
    <row r="57" spans="1:9" ht="15.75">
      <c r="A57" s="23" t="s">
        <v>15</v>
      </c>
      <c r="C57" s="26">
        <f aca="true" t="shared" si="2" ref="C57:I57">SUM(C9:C56)</f>
        <v>3229</v>
      </c>
      <c r="D57" s="23">
        <f t="shared" si="2"/>
        <v>3110.8</v>
      </c>
      <c r="E57" s="27">
        <f t="shared" si="2"/>
        <v>2828</v>
      </c>
      <c r="F57" s="26">
        <f t="shared" si="2"/>
        <v>3083</v>
      </c>
      <c r="G57" s="21">
        <f t="shared" si="2"/>
        <v>2952.3999999999996</v>
      </c>
      <c r="H57" s="24">
        <f t="shared" si="2"/>
        <v>2684</v>
      </c>
      <c r="I57" s="24">
        <f t="shared" si="2"/>
        <v>13900</v>
      </c>
    </row>
    <row r="59" spans="1:7" ht="12.75">
      <c r="A59" s="24"/>
      <c r="B59" s="24"/>
      <c r="C59" s="24"/>
      <c r="D59" s="24"/>
      <c r="F59" s="24"/>
      <c r="G59" s="27"/>
    </row>
    <row r="60" spans="1:7" ht="12.75">
      <c r="A60" s="24"/>
      <c r="B60" s="24"/>
      <c r="C60" s="24"/>
      <c r="D60" s="24"/>
      <c r="F60" s="24"/>
      <c r="G60" s="27"/>
    </row>
    <row r="61" spans="1:7" ht="12.75">
      <c r="A61" s="24"/>
      <c r="B61" s="24"/>
      <c r="C61" s="24"/>
      <c r="D61" s="24"/>
      <c r="F61" s="24"/>
      <c r="G61" s="27"/>
    </row>
    <row r="62" spans="1:7" ht="12.75">
      <c r="A62" s="24"/>
      <c r="B62" s="24"/>
      <c r="C62" s="24"/>
      <c r="D62" s="24"/>
      <c r="F62" s="24"/>
      <c r="G62" s="27"/>
    </row>
    <row r="63" spans="1:7" ht="12.75">
      <c r="A63" s="24"/>
      <c r="B63" s="24"/>
      <c r="C63" s="24"/>
      <c r="D63" s="24"/>
      <c r="F63" s="24"/>
      <c r="G63" s="27"/>
    </row>
    <row r="64" spans="1:7" ht="12.75">
      <c r="A64" s="24"/>
      <c r="B64" s="24"/>
      <c r="C64" s="24"/>
      <c r="D64" s="24"/>
      <c r="F64" s="24"/>
      <c r="G64" s="27"/>
    </row>
    <row r="65" spans="1:7" ht="12.75">
      <c r="A65" s="24"/>
      <c r="B65" s="24"/>
      <c r="C65" s="24"/>
      <c r="D65" s="24"/>
      <c r="F65" s="24"/>
      <c r="G65" s="27"/>
    </row>
  </sheetData>
  <sheetProtection/>
  <mergeCells count="6">
    <mergeCell ref="F6:F7"/>
    <mergeCell ref="H6:H7"/>
    <mergeCell ref="A6:A7"/>
    <mergeCell ref="B6:B7"/>
    <mergeCell ref="C6:C7"/>
    <mergeCell ref="E6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Q98"/>
  <sheetViews>
    <sheetView tabSelected="1" zoomScalePageLayoutView="0" workbookViewId="0" topLeftCell="A1">
      <selection activeCell="A5" sqref="A5:U30"/>
    </sheetView>
  </sheetViews>
  <sheetFormatPr defaultColWidth="9.140625" defaultRowHeight="12.75"/>
  <cols>
    <col min="1" max="1" width="4.7109375" style="0" customWidth="1"/>
    <col min="2" max="2" width="13.7109375" style="0" customWidth="1"/>
    <col min="3" max="3" width="7.57421875" style="0" customWidth="1"/>
    <col min="4" max="4" width="6.00390625" style="85" customWidth="1"/>
    <col min="5" max="5" width="5.57421875" style="85" customWidth="1"/>
    <col min="6" max="6" width="5.8515625" style="85" customWidth="1"/>
    <col min="7" max="7" width="5.7109375" style="85" customWidth="1"/>
    <col min="8" max="8" width="7.28125" style="85" customWidth="1"/>
    <col min="9" max="9" width="5.28125" style="85" customWidth="1"/>
    <col min="10" max="10" width="6.00390625" style="85" customWidth="1"/>
    <col min="11" max="11" width="5.8515625" style="85" customWidth="1"/>
    <col min="12" max="12" width="6.00390625" style="85" customWidth="1"/>
    <col min="13" max="13" width="6.7109375" style="85" customWidth="1"/>
    <col min="14" max="14" width="6.57421875" style="85" customWidth="1"/>
    <col min="15" max="15" width="6.00390625" style="85" customWidth="1"/>
    <col min="16" max="16" width="6.421875" style="85" customWidth="1"/>
    <col min="17" max="17" width="6.7109375" style="106" customWidth="1"/>
    <col min="18" max="18" width="7.28125" style="85" customWidth="1"/>
    <col min="19" max="19" width="7.57421875" style="87" customWidth="1"/>
    <col min="20" max="20" width="5.7109375" style="87" customWidth="1"/>
    <col min="21" max="21" width="7.7109375" style="87" customWidth="1"/>
    <col min="22" max="25" width="9.140625" style="85" customWidth="1"/>
  </cols>
  <sheetData>
    <row r="3" spans="8:18" ht="12.75">
      <c r="H3" s="111"/>
      <c r="I3" s="111"/>
      <c r="J3" s="111"/>
      <c r="K3" s="111"/>
      <c r="L3" s="111"/>
      <c r="M3" s="111"/>
      <c r="N3" s="111"/>
      <c r="O3" s="111"/>
      <c r="P3" s="111"/>
      <c r="Q3" s="112"/>
      <c r="R3" s="113"/>
    </row>
    <row r="4" spans="1:22" ht="47.25" customHeight="1">
      <c r="A4" s="46"/>
      <c r="B4" s="81" t="s">
        <v>114</v>
      </c>
      <c r="C4" s="82"/>
      <c r="D4" s="114"/>
      <c r="E4" s="114"/>
      <c r="F4" s="114"/>
      <c r="G4" s="114"/>
      <c r="H4" s="114"/>
      <c r="I4" s="115"/>
      <c r="J4" s="115"/>
      <c r="K4" s="115"/>
      <c r="L4" s="115"/>
      <c r="M4" s="115"/>
      <c r="N4" s="115"/>
      <c r="O4" s="115"/>
      <c r="P4" s="115"/>
      <c r="Q4" s="116"/>
      <c r="R4" s="50"/>
      <c r="S4" s="50"/>
      <c r="T4" s="50"/>
      <c r="U4" s="50"/>
      <c r="V4" s="28"/>
    </row>
    <row r="5" spans="1:25" s="102" customFormat="1" ht="66" customHeight="1">
      <c r="A5" s="31" t="s">
        <v>0</v>
      </c>
      <c r="B5" s="31" t="s">
        <v>1</v>
      </c>
      <c r="C5" s="31" t="s">
        <v>115</v>
      </c>
      <c r="D5" s="52" t="s">
        <v>124</v>
      </c>
      <c r="E5" s="52" t="s">
        <v>125</v>
      </c>
      <c r="F5" s="52" t="s">
        <v>126</v>
      </c>
      <c r="G5" s="52" t="s">
        <v>127</v>
      </c>
      <c r="H5" s="52" t="s">
        <v>116</v>
      </c>
      <c r="I5" s="52" t="s">
        <v>128</v>
      </c>
      <c r="J5" s="52" t="s">
        <v>132</v>
      </c>
      <c r="K5" s="52" t="s">
        <v>130</v>
      </c>
      <c r="L5" s="52" t="s">
        <v>131</v>
      </c>
      <c r="M5" s="52" t="s">
        <v>135</v>
      </c>
      <c r="N5" s="52" t="s">
        <v>134</v>
      </c>
      <c r="O5" s="52" t="s">
        <v>133</v>
      </c>
      <c r="P5" s="52" t="s">
        <v>136</v>
      </c>
      <c r="Q5" s="105" t="s">
        <v>117</v>
      </c>
      <c r="R5" s="52" t="s">
        <v>83</v>
      </c>
      <c r="S5" s="52" t="s">
        <v>84</v>
      </c>
      <c r="T5" s="52" t="s">
        <v>85</v>
      </c>
      <c r="U5" s="52" t="s">
        <v>86</v>
      </c>
      <c r="V5" s="117"/>
      <c r="W5" s="118"/>
      <c r="X5" s="118"/>
      <c r="Y5" s="118"/>
    </row>
    <row r="6" spans="1:22" s="85" customFormat="1" ht="15.75">
      <c r="A6" s="49">
        <v>1</v>
      </c>
      <c r="B6" s="49" t="s">
        <v>118</v>
      </c>
      <c r="C6" s="49">
        <v>105</v>
      </c>
      <c r="D6" s="49">
        <v>18</v>
      </c>
      <c r="E6" s="49">
        <v>18</v>
      </c>
      <c r="F6" s="49">
        <v>1</v>
      </c>
      <c r="G6" s="49">
        <v>2</v>
      </c>
      <c r="H6" s="49">
        <v>105</v>
      </c>
      <c r="I6" s="49">
        <v>9</v>
      </c>
      <c r="J6" s="49">
        <v>5</v>
      </c>
      <c r="K6" s="49">
        <v>0</v>
      </c>
      <c r="L6" s="49">
        <v>1</v>
      </c>
      <c r="M6" s="49">
        <f aca="true" t="shared" si="0" ref="M6:M29">Q6*18</f>
        <v>5400</v>
      </c>
      <c r="N6" s="49">
        <f aca="true" t="shared" si="1" ref="N6:N29">Q6/2*18</f>
        <v>2700</v>
      </c>
      <c r="O6" s="49">
        <v>0</v>
      </c>
      <c r="P6" s="49">
        <f aca="true" t="shared" si="2" ref="P6:P29">Q6*2</f>
        <v>600</v>
      </c>
      <c r="Q6" s="103">
        <v>300</v>
      </c>
      <c r="R6" s="49">
        <f aca="true" t="shared" si="3" ref="R6:R29">C6*D6+H6*I6+M6</f>
        <v>8235</v>
      </c>
      <c r="S6" s="49">
        <f aca="true" t="shared" si="4" ref="S6:S29">C6*E6+H6*J6+N6</f>
        <v>5115</v>
      </c>
      <c r="T6" s="49">
        <f aca="true" t="shared" si="5" ref="T6:T29">C6*F6+H6*K6+O6</f>
        <v>105</v>
      </c>
      <c r="U6" s="49">
        <f aca="true" t="shared" si="6" ref="U6:U29">C6*G6+H6*1+Q6*2</f>
        <v>915</v>
      </c>
      <c r="V6" s="84"/>
    </row>
    <row r="7" spans="1:22" s="85" customFormat="1" ht="15.75">
      <c r="A7" s="49">
        <v>2</v>
      </c>
      <c r="B7" s="49" t="s">
        <v>119</v>
      </c>
      <c r="C7" s="49">
        <v>105</v>
      </c>
      <c r="D7" s="49">
        <v>18</v>
      </c>
      <c r="E7" s="49">
        <v>18</v>
      </c>
      <c r="F7" s="49">
        <v>1</v>
      </c>
      <c r="G7" s="49">
        <v>2</v>
      </c>
      <c r="H7" s="49">
        <v>105</v>
      </c>
      <c r="I7" s="49">
        <v>9</v>
      </c>
      <c r="J7" s="49">
        <v>5</v>
      </c>
      <c r="K7" s="49">
        <v>0</v>
      </c>
      <c r="L7" s="49">
        <v>1</v>
      </c>
      <c r="M7" s="49">
        <f t="shared" si="0"/>
        <v>5400</v>
      </c>
      <c r="N7" s="49">
        <f t="shared" si="1"/>
        <v>2700</v>
      </c>
      <c r="O7" s="49">
        <v>0</v>
      </c>
      <c r="P7" s="49">
        <f t="shared" si="2"/>
        <v>600</v>
      </c>
      <c r="Q7" s="103">
        <v>300</v>
      </c>
      <c r="R7" s="49">
        <f t="shared" si="3"/>
        <v>8235</v>
      </c>
      <c r="S7" s="49">
        <f t="shared" si="4"/>
        <v>5115</v>
      </c>
      <c r="T7" s="49">
        <f t="shared" si="5"/>
        <v>105</v>
      </c>
      <c r="U7" s="49">
        <f t="shared" si="6"/>
        <v>915</v>
      </c>
      <c r="V7" s="84"/>
    </row>
    <row r="8" spans="1:22" s="85" customFormat="1" ht="15.75">
      <c r="A8" s="49">
        <v>3</v>
      </c>
      <c r="B8" s="49" t="s">
        <v>95</v>
      </c>
      <c r="C8" s="49">
        <v>105</v>
      </c>
      <c r="D8" s="49">
        <v>18</v>
      </c>
      <c r="E8" s="49">
        <v>18</v>
      </c>
      <c r="F8" s="49">
        <v>1</v>
      </c>
      <c r="G8" s="49">
        <v>2</v>
      </c>
      <c r="H8" s="49">
        <v>105</v>
      </c>
      <c r="I8" s="49">
        <v>9</v>
      </c>
      <c r="J8" s="49">
        <v>5</v>
      </c>
      <c r="K8" s="49">
        <v>0</v>
      </c>
      <c r="L8" s="49">
        <v>1</v>
      </c>
      <c r="M8" s="49">
        <f t="shared" si="0"/>
        <v>5400</v>
      </c>
      <c r="N8" s="49">
        <f t="shared" si="1"/>
        <v>2700</v>
      </c>
      <c r="O8" s="49">
        <v>0</v>
      </c>
      <c r="P8" s="49">
        <f t="shared" si="2"/>
        <v>600</v>
      </c>
      <c r="Q8" s="103">
        <v>300</v>
      </c>
      <c r="R8" s="49">
        <f t="shared" si="3"/>
        <v>8235</v>
      </c>
      <c r="S8" s="49">
        <f t="shared" si="4"/>
        <v>5115</v>
      </c>
      <c r="T8" s="49">
        <f t="shared" si="5"/>
        <v>105</v>
      </c>
      <c r="U8" s="49">
        <f t="shared" si="6"/>
        <v>915</v>
      </c>
      <c r="V8" s="84"/>
    </row>
    <row r="9" spans="1:22" s="85" customFormat="1" ht="15.75">
      <c r="A9" s="49">
        <v>4</v>
      </c>
      <c r="B9" s="49" t="s">
        <v>96</v>
      </c>
      <c r="C9" s="49">
        <v>105</v>
      </c>
      <c r="D9" s="49">
        <v>18</v>
      </c>
      <c r="E9" s="49">
        <v>18</v>
      </c>
      <c r="F9" s="49">
        <v>1</v>
      </c>
      <c r="G9" s="49">
        <v>2</v>
      </c>
      <c r="H9" s="49">
        <v>105</v>
      </c>
      <c r="I9" s="49">
        <v>9</v>
      </c>
      <c r="J9" s="49">
        <v>5</v>
      </c>
      <c r="K9" s="49">
        <v>0</v>
      </c>
      <c r="L9" s="49">
        <v>1</v>
      </c>
      <c r="M9" s="49">
        <f t="shared" si="0"/>
        <v>5400</v>
      </c>
      <c r="N9" s="49">
        <f t="shared" si="1"/>
        <v>2700</v>
      </c>
      <c r="O9" s="49">
        <v>0</v>
      </c>
      <c r="P9" s="49">
        <f t="shared" si="2"/>
        <v>600</v>
      </c>
      <c r="Q9" s="103">
        <v>300</v>
      </c>
      <c r="R9" s="49">
        <f t="shared" si="3"/>
        <v>8235</v>
      </c>
      <c r="S9" s="49">
        <f t="shared" si="4"/>
        <v>5115</v>
      </c>
      <c r="T9" s="49">
        <f t="shared" si="5"/>
        <v>105</v>
      </c>
      <c r="U9" s="49">
        <f t="shared" si="6"/>
        <v>915</v>
      </c>
      <c r="V9" s="84"/>
    </row>
    <row r="10" spans="1:22" s="140" customFormat="1" ht="15.75">
      <c r="A10" s="76">
        <v>5</v>
      </c>
      <c r="B10" s="76" t="s">
        <v>120</v>
      </c>
      <c r="C10" s="76">
        <v>87</v>
      </c>
      <c r="D10" s="76">
        <v>18</v>
      </c>
      <c r="E10" s="76">
        <v>18</v>
      </c>
      <c r="F10" s="76">
        <v>1</v>
      </c>
      <c r="G10" s="76">
        <v>2</v>
      </c>
      <c r="H10" s="76">
        <v>87</v>
      </c>
      <c r="I10" s="76">
        <v>9</v>
      </c>
      <c r="J10" s="76">
        <v>5</v>
      </c>
      <c r="K10" s="76">
        <v>0</v>
      </c>
      <c r="L10" s="76">
        <v>1</v>
      </c>
      <c r="M10" s="76">
        <f t="shared" si="0"/>
        <v>5400</v>
      </c>
      <c r="N10" s="76">
        <f t="shared" si="1"/>
        <v>2700</v>
      </c>
      <c r="O10" s="76">
        <v>0</v>
      </c>
      <c r="P10" s="76">
        <f t="shared" si="2"/>
        <v>600</v>
      </c>
      <c r="Q10" s="138">
        <v>300</v>
      </c>
      <c r="R10" s="76">
        <f t="shared" si="3"/>
        <v>7749</v>
      </c>
      <c r="S10" s="76">
        <f t="shared" si="4"/>
        <v>4701</v>
      </c>
      <c r="T10" s="76">
        <f t="shared" si="5"/>
        <v>87</v>
      </c>
      <c r="U10" s="76">
        <f t="shared" si="6"/>
        <v>861</v>
      </c>
      <c r="V10" s="139"/>
    </row>
    <row r="11" spans="1:22" s="140" customFormat="1" ht="47.25">
      <c r="A11" s="76"/>
      <c r="B11" s="76" t="s">
        <v>93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87</v>
      </c>
      <c r="I11" s="76">
        <v>9</v>
      </c>
      <c r="J11" s="76">
        <v>5</v>
      </c>
      <c r="K11" s="76">
        <v>0</v>
      </c>
      <c r="L11" s="76">
        <v>1</v>
      </c>
      <c r="M11" s="76">
        <f t="shared" si="0"/>
        <v>0</v>
      </c>
      <c r="N11" s="76">
        <f t="shared" si="1"/>
        <v>0</v>
      </c>
      <c r="O11" s="76">
        <v>0</v>
      </c>
      <c r="P11" s="76">
        <f t="shared" si="2"/>
        <v>0</v>
      </c>
      <c r="Q11" s="138">
        <v>0</v>
      </c>
      <c r="R11" s="76">
        <f t="shared" si="3"/>
        <v>783</v>
      </c>
      <c r="S11" s="76">
        <f t="shared" si="4"/>
        <v>435</v>
      </c>
      <c r="T11" s="76">
        <f t="shared" si="5"/>
        <v>0</v>
      </c>
      <c r="U11" s="76">
        <f t="shared" si="6"/>
        <v>87</v>
      </c>
      <c r="V11" s="139"/>
    </row>
    <row r="12" spans="1:22" ht="15.75">
      <c r="A12" s="49">
        <v>6</v>
      </c>
      <c r="B12" s="49" t="s">
        <v>66</v>
      </c>
      <c r="C12" s="49">
        <v>87</v>
      </c>
      <c r="D12" s="49">
        <v>18</v>
      </c>
      <c r="E12" s="49">
        <v>18</v>
      </c>
      <c r="F12" s="49">
        <v>1</v>
      </c>
      <c r="G12" s="49">
        <v>2</v>
      </c>
      <c r="H12" s="49">
        <v>87</v>
      </c>
      <c r="I12" s="49">
        <v>9</v>
      </c>
      <c r="J12" s="49">
        <v>5</v>
      </c>
      <c r="K12" s="49">
        <v>0</v>
      </c>
      <c r="L12" s="49">
        <v>1</v>
      </c>
      <c r="M12" s="49">
        <f t="shared" si="0"/>
        <v>5400</v>
      </c>
      <c r="N12" s="49">
        <f t="shared" si="1"/>
        <v>2700</v>
      </c>
      <c r="O12" s="49">
        <v>0</v>
      </c>
      <c r="P12" s="49">
        <f t="shared" si="2"/>
        <v>600</v>
      </c>
      <c r="Q12" s="103">
        <v>300</v>
      </c>
      <c r="R12" s="49">
        <f t="shared" si="3"/>
        <v>7749</v>
      </c>
      <c r="S12" s="49">
        <f t="shared" si="4"/>
        <v>4701</v>
      </c>
      <c r="T12" s="49">
        <f t="shared" si="5"/>
        <v>87</v>
      </c>
      <c r="U12" s="49">
        <f t="shared" si="6"/>
        <v>861</v>
      </c>
      <c r="V12" s="84"/>
    </row>
    <row r="13" spans="1:22" ht="15.75">
      <c r="A13" s="49">
        <v>7</v>
      </c>
      <c r="B13" s="49" t="s">
        <v>67</v>
      </c>
      <c r="C13" s="49">
        <v>105</v>
      </c>
      <c r="D13" s="49">
        <v>18</v>
      </c>
      <c r="E13" s="49">
        <v>18</v>
      </c>
      <c r="F13" s="49">
        <v>1</v>
      </c>
      <c r="G13" s="49">
        <v>2</v>
      </c>
      <c r="H13" s="49">
        <v>105</v>
      </c>
      <c r="I13" s="49">
        <v>9</v>
      </c>
      <c r="J13" s="49">
        <v>5</v>
      </c>
      <c r="K13" s="49">
        <v>0</v>
      </c>
      <c r="L13" s="49">
        <v>1</v>
      </c>
      <c r="M13" s="49">
        <f t="shared" si="0"/>
        <v>5400</v>
      </c>
      <c r="N13" s="49">
        <f t="shared" si="1"/>
        <v>2700</v>
      </c>
      <c r="O13" s="49">
        <v>0</v>
      </c>
      <c r="P13" s="49">
        <f t="shared" si="2"/>
        <v>600</v>
      </c>
      <c r="Q13" s="103">
        <v>300</v>
      </c>
      <c r="R13" s="49">
        <f t="shared" si="3"/>
        <v>8235</v>
      </c>
      <c r="S13" s="49">
        <f t="shared" si="4"/>
        <v>5115</v>
      </c>
      <c r="T13" s="49">
        <f t="shared" si="5"/>
        <v>105</v>
      </c>
      <c r="U13" s="49">
        <f t="shared" si="6"/>
        <v>915</v>
      </c>
      <c r="V13" s="84"/>
    </row>
    <row r="14" spans="1:22" s="142" customFormat="1" ht="39" customHeight="1">
      <c r="A14" s="76">
        <v>8</v>
      </c>
      <c r="B14" s="76" t="s">
        <v>123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105</v>
      </c>
      <c r="I14" s="76">
        <v>9</v>
      </c>
      <c r="J14" s="76">
        <v>5</v>
      </c>
      <c r="K14" s="76">
        <v>1</v>
      </c>
      <c r="L14" s="76">
        <v>1</v>
      </c>
      <c r="M14" s="76">
        <f t="shared" si="0"/>
        <v>5400</v>
      </c>
      <c r="N14" s="76">
        <f t="shared" si="1"/>
        <v>2700</v>
      </c>
      <c r="O14" s="76">
        <v>0</v>
      </c>
      <c r="P14" s="76">
        <f t="shared" si="2"/>
        <v>600</v>
      </c>
      <c r="Q14" s="138">
        <v>300</v>
      </c>
      <c r="R14" s="76">
        <f t="shared" si="3"/>
        <v>6345</v>
      </c>
      <c r="S14" s="76">
        <f t="shared" si="4"/>
        <v>3225</v>
      </c>
      <c r="T14" s="76">
        <f t="shared" si="5"/>
        <v>105</v>
      </c>
      <c r="U14" s="76">
        <f t="shared" si="6"/>
        <v>705</v>
      </c>
      <c r="V14" s="141"/>
    </row>
    <row r="15" spans="1:22" s="146" customFormat="1" ht="15.75">
      <c r="A15" s="143"/>
      <c r="B15" s="144" t="s">
        <v>90</v>
      </c>
      <c r="C15" s="143">
        <v>0</v>
      </c>
      <c r="D15" s="143">
        <v>0</v>
      </c>
      <c r="E15" s="143"/>
      <c r="F15" s="143">
        <v>1</v>
      </c>
      <c r="G15" s="143">
        <v>2</v>
      </c>
      <c r="H15" s="143">
        <v>75</v>
      </c>
      <c r="I15" s="143">
        <v>9</v>
      </c>
      <c r="J15" s="143">
        <v>5</v>
      </c>
      <c r="K15" s="143">
        <v>0</v>
      </c>
      <c r="L15" s="143">
        <v>1</v>
      </c>
      <c r="M15" s="76">
        <f t="shared" si="0"/>
        <v>0</v>
      </c>
      <c r="N15" s="76">
        <f t="shared" si="1"/>
        <v>0</v>
      </c>
      <c r="O15" s="76">
        <v>0</v>
      </c>
      <c r="P15" s="76">
        <f t="shared" si="2"/>
        <v>0</v>
      </c>
      <c r="Q15" s="138">
        <v>0</v>
      </c>
      <c r="R15" s="76">
        <f t="shared" si="3"/>
        <v>675</v>
      </c>
      <c r="S15" s="76">
        <f t="shared" si="4"/>
        <v>375</v>
      </c>
      <c r="T15" s="76">
        <f t="shared" si="5"/>
        <v>0</v>
      </c>
      <c r="U15" s="143">
        <f t="shared" si="6"/>
        <v>75</v>
      </c>
      <c r="V15" s="145"/>
    </row>
    <row r="16" spans="1:22" ht="15.75">
      <c r="A16" s="49">
        <v>9</v>
      </c>
      <c r="B16" s="49" t="s">
        <v>68</v>
      </c>
      <c r="C16" s="49">
        <v>87</v>
      </c>
      <c r="D16" s="49">
        <v>18</v>
      </c>
      <c r="E16" s="49">
        <v>18</v>
      </c>
      <c r="F16" s="49">
        <v>1</v>
      </c>
      <c r="G16" s="49">
        <v>2</v>
      </c>
      <c r="H16" s="49">
        <v>87</v>
      </c>
      <c r="I16" s="49">
        <v>9</v>
      </c>
      <c r="J16" s="49">
        <v>5</v>
      </c>
      <c r="K16" s="49">
        <v>0</v>
      </c>
      <c r="L16" s="49">
        <v>1</v>
      </c>
      <c r="M16" s="49">
        <f t="shared" si="0"/>
        <v>5400</v>
      </c>
      <c r="N16" s="49">
        <f t="shared" si="1"/>
        <v>2700</v>
      </c>
      <c r="O16" s="49">
        <v>0</v>
      </c>
      <c r="P16" s="49">
        <f t="shared" si="2"/>
        <v>600</v>
      </c>
      <c r="Q16" s="103">
        <v>300</v>
      </c>
      <c r="R16" s="49">
        <f t="shared" si="3"/>
        <v>7749</v>
      </c>
      <c r="S16" s="49">
        <f t="shared" si="4"/>
        <v>4701</v>
      </c>
      <c r="T16" s="49">
        <f t="shared" si="5"/>
        <v>87</v>
      </c>
      <c r="U16" s="49">
        <f t="shared" si="6"/>
        <v>861</v>
      </c>
      <c r="V16" s="84"/>
    </row>
    <row r="17" spans="1:22" ht="15.75">
      <c r="A17" s="49">
        <v>10</v>
      </c>
      <c r="B17" s="49" t="s">
        <v>69</v>
      </c>
      <c r="C17" s="49">
        <v>105</v>
      </c>
      <c r="D17" s="49">
        <v>18</v>
      </c>
      <c r="E17" s="49">
        <v>18</v>
      </c>
      <c r="F17" s="49">
        <v>1</v>
      </c>
      <c r="G17" s="49">
        <v>2</v>
      </c>
      <c r="H17" s="49">
        <v>105</v>
      </c>
      <c r="I17" s="49">
        <v>9</v>
      </c>
      <c r="J17" s="49">
        <v>5</v>
      </c>
      <c r="K17" s="49">
        <v>0</v>
      </c>
      <c r="L17" s="49">
        <v>1</v>
      </c>
      <c r="M17" s="49">
        <f t="shared" si="0"/>
        <v>5400</v>
      </c>
      <c r="N17" s="49">
        <f t="shared" si="1"/>
        <v>2700</v>
      </c>
      <c r="O17" s="49">
        <v>0</v>
      </c>
      <c r="P17" s="49">
        <f t="shared" si="2"/>
        <v>600</v>
      </c>
      <c r="Q17" s="103">
        <v>300</v>
      </c>
      <c r="R17" s="49">
        <f t="shared" si="3"/>
        <v>8235</v>
      </c>
      <c r="S17" s="49">
        <f t="shared" si="4"/>
        <v>5115</v>
      </c>
      <c r="T17" s="49">
        <f t="shared" si="5"/>
        <v>105</v>
      </c>
      <c r="U17" s="49">
        <f t="shared" si="6"/>
        <v>915</v>
      </c>
      <c r="V17" s="84"/>
    </row>
    <row r="18" spans="1:22" s="140" customFormat="1" ht="15.75">
      <c r="A18" s="76">
        <v>11</v>
      </c>
      <c r="B18" s="76" t="s">
        <v>70</v>
      </c>
      <c r="C18" s="76">
        <v>105</v>
      </c>
      <c r="D18" s="76">
        <v>18</v>
      </c>
      <c r="E18" s="76">
        <v>18</v>
      </c>
      <c r="F18" s="76">
        <v>1</v>
      </c>
      <c r="G18" s="76">
        <v>2</v>
      </c>
      <c r="H18" s="76">
        <v>105</v>
      </c>
      <c r="I18" s="76">
        <v>9</v>
      </c>
      <c r="J18" s="76">
        <v>5</v>
      </c>
      <c r="K18" s="76">
        <v>0</v>
      </c>
      <c r="L18" s="76">
        <v>1</v>
      </c>
      <c r="M18" s="76">
        <f t="shared" si="0"/>
        <v>5400</v>
      </c>
      <c r="N18" s="76">
        <f t="shared" si="1"/>
        <v>2700</v>
      </c>
      <c r="O18" s="76">
        <v>0</v>
      </c>
      <c r="P18" s="76">
        <f t="shared" si="2"/>
        <v>600</v>
      </c>
      <c r="Q18" s="138">
        <v>300</v>
      </c>
      <c r="R18" s="76">
        <f t="shared" si="3"/>
        <v>8235</v>
      </c>
      <c r="S18" s="76">
        <f t="shared" si="4"/>
        <v>5115</v>
      </c>
      <c r="T18" s="76">
        <f t="shared" si="5"/>
        <v>105</v>
      </c>
      <c r="U18" s="76">
        <f t="shared" si="6"/>
        <v>915</v>
      </c>
      <c r="V18" s="139"/>
    </row>
    <row r="19" spans="1:22" s="146" customFormat="1" ht="31.5" customHeight="1">
      <c r="A19" s="143"/>
      <c r="B19" s="143" t="s">
        <v>99</v>
      </c>
      <c r="C19" s="143">
        <v>0</v>
      </c>
      <c r="D19" s="143">
        <v>0</v>
      </c>
      <c r="E19" s="143">
        <v>0</v>
      </c>
      <c r="F19" s="143">
        <v>0</v>
      </c>
      <c r="G19" s="143">
        <v>0</v>
      </c>
      <c r="H19" s="143">
        <v>75</v>
      </c>
      <c r="I19" s="143">
        <v>9</v>
      </c>
      <c r="J19" s="143">
        <v>5</v>
      </c>
      <c r="K19" s="143">
        <v>0</v>
      </c>
      <c r="L19" s="143">
        <v>1</v>
      </c>
      <c r="M19" s="76">
        <f t="shared" si="0"/>
        <v>0</v>
      </c>
      <c r="N19" s="76">
        <f t="shared" si="1"/>
        <v>0</v>
      </c>
      <c r="O19" s="76">
        <v>0</v>
      </c>
      <c r="P19" s="76">
        <f t="shared" si="2"/>
        <v>0</v>
      </c>
      <c r="Q19" s="138">
        <v>0</v>
      </c>
      <c r="R19" s="76">
        <f t="shared" si="3"/>
        <v>675</v>
      </c>
      <c r="S19" s="76">
        <f t="shared" si="4"/>
        <v>375</v>
      </c>
      <c r="T19" s="76">
        <f t="shared" si="5"/>
        <v>0</v>
      </c>
      <c r="U19" s="143">
        <f t="shared" si="6"/>
        <v>75</v>
      </c>
      <c r="V19" s="145"/>
    </row>
    <row r="20" spans="1:22" s="146" customFormat="1" ht="33" customHeight="1">
      <c r="A20" s="143"/>
      <c r="B20" s="143" t="s">
        <v>91</v>
      </c>
      <c r="C20" s="143">
        <v>0</v>
      </c>
      <c r="D20" s="143">
        <v>0</v>
      </c>
      <c r="E20" s="143">
        <v>0</v>
      </c>
      <c r="F20" s="143">
        <v>0</v>
      </c>
      <c r="G20" s="143">
        <v>0</v>
      </c>
      <c r="H20" s="143">
        <v>75</v>
      </c>
      <c r="I20" s="143">
        <v>9</v>
      </c>
      <c r="J20" s="143">
        <v>5</v>
      </c>
      <c r="K20" s="143">
        <v>0</v>
      </c>
      <c r="L20" s="143">
        <v>1</v>
      </c>
      <c r="M20" s="76">
        <f t="shared" si="0"/>
        <v>0</v>
      </c>
      <c r="N20" s="76">
        <f t="shared" si="1"/>
        <v>0</v>
      </c>
      <c r="O20" s="76">
        <v>0</v>
      </c>
      <c r="P20" s="76">
        <f t="shared" si="2"/>
        <v>0</v>
      </c>
      <c r="Q20" s="138">
        <v>0</v>
      </c>
      <c r="R20" s="76">
        <f t="shared" si="3"/>
        <v>675</v>
      </c>
      <c r="S20" s="76">
        <f t="shared" si="4"/>
        <v>375</v>
      </c>
      <c r="T20" s="76">
        <f t="shared" si="5"/>
        <v>0</v>
      </c>
      <c r="U20" s="143">
        <f t="shared" si="6"/>
        <v>75</v>
      </c>
      <c r="V20" s="145"/>
    </row>
    <row r="21" spans="1:22" s="85" customFormat="1" ht="15.75">
      <c r="A21" s="49">
        <v>12</v>
      </c>
      <c r="B21" s="49" t="s">
        <v>101</v>
      </c>
      <c r="C21" s="49">
        <v>87</v>
      </c>
      <c r="D21" s="49">
        <v>18</v>
      </c>
      <c r="E21" s="49">
        <v>18</v>
      </c>
      <c r="F21" s="49">
        <v>1</v>
      </c>
      <c r="G21" s="49">
        <v>2</v>
      </c>
      <c r="H21" s="49">
        <v>87</v>
      </c>
      <c r="I21" s="49">
        <v>9</v>
      </c>
      <c r="J21" s="49">
        <v>5</v>
      </c>
      <c r="K21" s="49">
        <v>0</v>
      </c>
      <c r="L21" s="49">
        <v>1</v>
      </c>
      <c r="M21" s="49">
        <f t="shared" si="0"/>
        <v>5400</v>
      </c>
      <c r="N21" s="49">
        <f t="shared" si="1"/>
        <v>2700</v>
      </c>
      <c r="O21" s="49">
        <v>0</v>
      </c>
      <c r="P21" s="49">
        <f t="shared" si="2"/>
        <v>600</v>
      </c>
      <c r="Q21" s="154">
        <v>300</v>
      </c>
      <c r="R21" s="49">
        <f t="shared" si="3"/>
        <v>7749</v>
      </c>
      <c r="S21" s="49">
        <f t="shared" si="4"/>
        <v>4701</v>
      </c>
      <c r="T21" s="49">
        <f t="shared" si="5"/>
        <v>87</v>
      </c>
      <c r="U21" s="49">
        <f t="shared" si="6"/>
        <v>861</v>
      </c>
      <c r="V21" s="84"/>
    </row>
    <row r="22" spans="1:22" s="150" customFormat="1" ht="24.75" customHeight="1">
      <c r="A22" s="147">
        <v>13</v>
      </c>
      <c r="B22" s="147" t="s">
        <v>87</v>
      </c>
      <c r="C22" s="147">
        <v>0</v>
      </c>
      <c r="D22" s="147">
        <v>0</v>
      </c>
      <c r="E22" s="147">
        <v>0</v>
      </c>
      <c r="F22" s="147">
        <v>1</v>
      </c>
      <c r="G22" s="147">
        <v>2</v>
      </c>
      <c r="H22" s="147">
        <v>105</v>
      </c>
      <c r="I22" s="147">
        <v>9</v>
      </c>
      <c r="J22" s="147">
        <v>5</v>
      </c>
      <c r="K22" s="147">
        <v>0</v>
      </c>
      <c r="L22" s="147">
        <v>1</v>
      </c>
      <c r="M22" s="147">
        <f t="shared" si="0"/>
        <v>5400</v>
      </c>
      <c r="N22" s="147">
        <f t="shared" si="1"/>
        <v>2700</v>
      </c>
      <c r="O22" s="147">
        <v>0</v>
      </c>
      <c r="P22" s="147">
        <f t="shared" si="2"/>
        <v>600</v>
      </c>
      <c r="Q22" s="148">
        <v>300</v>
      </c>
      <c r="R22" s="147">
        <f t="shared" si="3"/>
        <v>6345</v>
      </c>
      <c r="S22" s="147">
        <f t="shared" si="4"/>
        <v>3225</v>
      </c>
      <c r="T22" s="147">
        <f t="shared" si="5"/>
        <v>0</v>
      </c>
      <c r="U22" s="147">
        <f t="shared" si="6"/>
        <v>705</v>
      </c>
      <c r="V22" s="149"/>
    </row>
    <row r="23" spans="1:22" s="153" customFormat="1" ht="24.75" customHeight="1">
      <c r="A23" s="151"/>
      <c r="B23" s="151" t="s">
        <v>102</v>
      </c>
      <c r="C23" s="151">
        <v>75</v>
      </c>
      <c r="D23" s="151">
        <v>18</v>
      </c>
      <c r="E23" s="151">
        <v>18</v>
      </c>
      <c r="F23" s="151">
        <v>1</v>
      </c>
      <c r="G23" s="151">
        <v>2</v>
      </c>
      <c r="H23" s="151">
        <v>75</v>
      </c>
      <c r="I23" s="151">
        <v>9</v>
      </c>
      <c r="J23" s="151">
        <v>5</v>
      </c>
      <c r="K23" s="151">
        <v>0</v>
      </c>
      <c r="L23" s="151">
        <v>1</v>
      </c>
      <c r="M23" s="147">
        <f t="shared" si="0"/>
        <v>0</v>
      </c>
      <c r="N23" s="147">
        <f t="shared" si="1"/>
        <v>0</v>
      </c>
      <c r="O23" s="147">
        <v>0</v>
      </c>
      <c r="P23" s="147">
        <f t="shared" si="2"/>
        <v>0</v>
      </c>
      <c r="Q23" s="148">
        <v>0</v>
      </c>
      <c r="R23" s="147">
        <f t="shared" si="3"/>
        <v>2025</v>
      </c>
      <c r="S23" s="147">
        <f t="shared" si="4"/>
        <v>1725</v>
      </c>
      <c r="T23" s="147">
        <f t="shared" si="5"/>
        <v>75</v>
      </c>
      <c r="U23" s="151">
        <f t="shared" si="6"/>
        <v>225</v>
      </c>
      <c r="V23" s="152"/>
    </row>
    <row r="24" spans="1:43" s="85" customFormat="1" ht="15.75">
      <c r="A24" s="49">
        <v>14</v>
      </c>
      <c r="B24" s="49" t="s">
        <v>73</v>
      </c>
      <c r="C24" s="49">
        <v>110</v>
      </c>
      <c r="D24" s="49">
        <v>18</v>
      </c>
      <c r="E24" s="49">
        <v>18</v>
      </c>
      <c r="F24" s="49">
        <v>1</v>
      </c>
      <c r="G24" s="49">
        <v>2</v>
      </c>
      <c r="H24" s="49">
        <v>110</v>
      </c>
      <c r="I24" s="49">
        <v>9</v>
      </c>
      <c r="J24" s="49">
        <v>5</v>
      </c>
      <c r="K24" s="49">
        <v>0</v>
      </c>
      <c r="L24" s="49">
        <v>1</v>
      </c>
      <c r="M24" s="49">
        <f t="shared" si="0"/>
        <v>5400</v>
      </c>
      <c r="N24" s="49">
        <f t="shared" si="1"/>
        <v>2700</v>
      </c>
      <c r="O24" s="49">
        <v>0</v>
      </c>
      <c r="P24" s="49">
        <f t="shared" si="2"/>
        <v>600</v>
      </c>
      <c r="Q24" s="103">
        <v>300</v>
      </c>
      <c r="R24" s="49">
        <f t="shared" si="3"/>
        <v>8370</v>
      </c>
      <c r="S24" s="49">
        <f t="shared" si="4"/>
        <v>5230</v>
      </c>
      <c r="T24" s="49">
        <f t="shared" si="5"/>
        <v>110</v>
      </c>
      <c r="U24" s="49">
        <f t="shared" si="6"/>
        <v>930</v>
      </c>
      <c r="V24" s="84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</row>
    <row r="25" spans="1:43" s="140" customFormat="1" ht="15.75">
      <c r="A25" s="76">
        <v>15</v>
      </c>
      <c r="B25" s="76" t="s">
        <v>74</v>
      </c>
      <c r="C25" s="76">
        <v>105</v>
      </c>
      <c r="D25" s="76">
        <v>18</v>
      </c>
      <c r="E25" s="76">
        <v>18</v>
      </c>
      <c r="F25" s="76">
        <v>1</v>
      </c>
      <c r="G25" s="76">
        <v>2</v>
      </c>
      <c r="H25" s="76">
        <v>105</v>
      </c>
      <c r="I25" s="76">
        <v>9</v>
      </c>
      <c r="J25" s="76">
        <v>5</v>
      </c>
      <c r="K25" s="76">
        <v>0</v>
      </c>
      <c r="L25" s="76">
        <v>1</v>
      </c>
      <c r="M25" s="76">
        <f t="shared" si="0"/>
        <v>5400</v>
      </c>
      <c r="N25" s="76">
        <f t="shared" si="1"/>
        <v>2700</v>
      </c>
      <c r="O25" s="76">
        <v>0</v>
      </c>
      <c r="P25" s="76">
        <f t="shared" si="2"/>
        <v>600</v>
      </c>
      <c r="Q25" s="138">
        <v>300</v>
      </c>
      <c r="R25" s="76">
        <f t="shared" si="3"/>
        <v>8235</v>
      </c>
      <c r="S25" s="76">
        <f t="shared" si="4"/>
        <v>5115</v>
      </c>
      <c r="T25" s="76">
        <f t="shared" si="5"/>
        <v>105</v>
      </c>
      <c r="U25" s="76">
        <f t="shared" si="6"/>
        <v>915</v>
      </c>
      <c r="V25" s="139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</row>
    <row r="26" spans="1:43" s="146" customFormat="1" ht="15.75">
      <c r="A26" s="143"/>
      <c r="B26" s="144" t="s">
        <v>110</v>
      </c>
      <c r="C26" s="143">
        <v>0</v>
      </c>
      <c r="D26" s="143">
        <v>0</v>
      </c>
      <c r="E26" s="143">
        <v>0</v>
      </c>
      <c r="F26" s="143">
        <v>0</v>
      </c>
      <c r="G26" s="143">
        <v>0</v>
      </c>
      <c r="H26" s="143">
        <v>75</v>
      </c>
      <c r="I26" s="143">
        <v>9</v>
      </c>
      <c r="J26" s="143">
        <v>5</v>
      </c>
      <c r="K26" s="143">
        <v>0</v>
      </c>
      <c r="L26" s="143">
        <v>1</v>
      </c>
      <c r="M26" s="76">
        <f t="shared" si="0"/>
        <v>0</v>
      </c>
      <c r="N26" s="76">
        <f t="shared" si="1"/>
        <v>0</v>
      </c>
      <c r="O26" s="76">
        <v>0</v>
      </c>
      <c r="P26" s="76">
        <f t="shared" si="2"/>
        <v>0</v>
      </c>
      <c r="Q26" s="138">
        <v>0</v>
      </c>
      <c r="R26" s="76">
        <f t="shared" si="3"/>
        <v>675</v>
      </c>
      <c r="S26" s="76">
        <f t="shared" si="4"/>
        <v>375</v>
      </c>
      <c r="T26" s="76">
        <f t="shared" si="5"/>
        <v>0</v>
      </c>
      <c r="U26" s="143">
        <f t="shared" si="6"/>
        <v>75</v>
      </c>
      <c r="V26" s="145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</row>
    <row r="27" spans="1:43" s="85" customFormat="1" ht="15.75">
      <c r="A27" s="49">
        <v>16</v>
      </c>
      <c r="B27" s="49" t="s">
        <v>12</v>
      </c>
      <c r="C27" s="49">
        <v>87</v>
      </c>
      <c r="D27" s="49">
        <v>18</v>
      </c>
      <c r="E27" s="49">
        <v>18</v>
      </c>
      <c r="F27" s="49">
        <v>1</v>
      </c>
      <c r="G27" s="49">
        <v>2</v>
      </c>
      <c r="H27" s="49">
        <v>87</v>
      </c>
      <c r="I27" s="49">
        <v>9</v>
      </c>
      <c r="J27" s="49">
        <v>5</v>
      </c>
      <c r="K27" s="49">
        <v>0</v>
      </c>
      <c r="L27" s="49">
        <v>1</v>
      </c>
      <c r="M27" s="49">
        <f t="shared" si="0"/>
        <v>5400</v>
      </c>
      <c r="N27" s="49">
        <f t="shared" si="1"/>
        <v>2700</v>
      </c>
      <c r="O27" s="49">
        <v>0</v>
      </c>
      <c r="P27" s="49">
        <f t="shared" si="2"/>
        <v>600</v>
      </c>
      <c r="Q27" s="103">
        <v>300</v>
      </c>
      <c r="R27" s="49">
        <f t="shared" si="3"/>
        <v>7749</v>
      </c>
      <c r="S27" s="49">
        <f t="shared" si="4"/>
        <v>4701</v>
      </c>
      <c r="T27" s="49">
        <f t="shared" si="5"/>
        <v>87</v>
      </c>
      <c r="U27" s="49">
        <f t="shared" si="6"/>
        <v>861</v>
      </c>
      <c r="V27" s="84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</row>
    <row r="28" spans="1:43" s="85" customFormat="1" ht="15.75">
      <c r="A28" s="49">
        <v>17</v>
      </c>
      <c r="B28" s="49" t="s">
        <v>75</v>
      </c>
      <c r="C28" s="49">
        <v>87</v>
      </c>
      <c r="D28" s="49">
        <v>18</v>
      </c>
      <c r="E28" s="49">
        <v>18</v>
      </c>
      <c r="F28" s="49">
        <v>1</v>
      </c>
      <c r="G28" s="49">
        <v>2</v>
      </c>
      <c r="H28" s="49">
        <v>87</v>
      </c>
      <c r="I28" s="49">
        <v>9</v>
      </c>
      <c r="J28" s="49">
        <v>5</v>
      </c>
      <c r="K28" s="49">
        <v>0</v>
      </c>
      <c r="L28" s="49">
        <v>1</v>
      </c>
      <c r="M28" s="49">
        <f t="shared" si="0"/>
        <v>5400</v>
      </c>
      <c r="N28" s="49">
        <f t="shared" si="1"/>
        <v>2700</v>
      </c>
      <c r="O28" s="49">
        <v>0</v>
      </c>
      <c r="P28" s="49">
        <f t="shared" si="2"/>
        <v>600</v>
      </c>
      <c r="Q28" s="103">
        <v>300</v>
      </c>
      <c r="R28" s="49">
        <f t="shared" si="3"/>
        <v>7749</v>
      </c>
      <c r="S28" s="49">
        <f t="shared" si="4"/>
        <v>4701</v>
      </c>
      <c r="T28" s="49">
        <f t="shared" si="5"/>
        <v>87</v>
      </c>
      <c r="U28" s="49">
        <f t="shared" si="6"/>
        <v>861</v>
      </c>
      <c r="V28" s="84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</row>
    <row r="29" spans="1:43" s="85" customFormat="1" ht="15.75">
      <c r="A29" s="49">
        <v>18</v>
      </c>
      <c r="B29" s="49" t="s">
        <v>13</v>
      </c>
      <c r="C29" s="49">
        <v>105</v>
      </c>
      <c r="D29" s="49">
        <v>18</v>
      </c>
      <c r="E29" s="49">
        <v>18</v>
      </c>
      <c r="F29" s="49">
        <v>1</v>
      </c>
      <c r="G29" s="49">
        <v>2</v>
      </c>
      <c r="H29" s="49">
        <v>105</v>
      </c>
      <c r="I29" s="49">
        <v>9</v>
      </c>
      <c r="J29" s="49">
        <v>5</v>
      </c>
      <c r="K29" s="49">
        <v>0</v>
      </c>
      <c r="L29" s="49">
        <v>1</v>
      </c>
      <c r="M29" s="49">
        <f t="shared" si="0"/>
        <v>5400</v>
      </c>
      <c r="N29" s="49">
        <f t="shared" si="1"/>
        <v>2700</v>
      </c>
      <c r="O29" s="49">
        <v>0</v>
      </c>
      <c r="P29" s="49">
        <f t="shared" si="2"/>
        <v>600</v>
      </c>
      <c r="Q29" s="103">
        <v>300</v>
      </c>
      <c r="R29" s="49">
        <f t="shared" si="3"/>
        <v>8235</v>
      </c>
      <c r="S29" s="49">
        <f t="shared" si="4"/>
        <v>5115</v>
      </c>
      <c r="T29" s="49">
        <f t="shared" si="5"/>
        <v>105</v>
      </c>
      <c r="U29" s="49">
        <f t="shared" si="6"/>
        <v>915</v>
      </c>
      <c r="V29" s="84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</row>
    <row r="30" spans="1:43" s="85" customFormat="1" ht="15.75">
      <c r="A30" s="55"/>
      <c r="B30" s="55" t="s">
        <v>122</v>
      </c>
      <c r="C30" s="55">
        <f aca="true" t="shared" si="7" ref="C30:U30">SUM(C6:C29)</f>
        <v>1652</v>
      </c>
      <c r="D30" s="55">
        <f t="shared" si="7"/>
        <v>306</v>
      </c>
      <c r="E30" s="55">
        <f t="shared" si="7"/>
        <v>306</v>
      </c>
      <c r="F30" s="55">
        <f t="shared" si="7"/>
        <v>19</v>
      </c>
      <c r="G30" s="55">
        <f t="shared" si="7"/>
        <v>38</v>
      </c>
      <c r="H30" s="55">
        <f t="shared" si="7"/>
        <v>2249</v>
      </c>
      <c r="I30" s="55">
        <f t="shared" si="7"/>
        <v>216</v>
      </c>
      <c r="J30" s="55">
        <f t="shared" si="7"/>
        <v>120</v>
      </c>
      <c r="K30" s="55">
        <f t="shared" si="7"/>
        <v>1</v>
      </c>
      <c r="L30" s="55">
        <f t="shared" si="7"/>
        <v>24</v>
      </c>
      <c r="M30" s="55">
        <f t="shared" si="7"/>
        <v>97200</v>
      </c>
      <c r="N30" s="55">
        <f t="shared" si="7"/>
        <v>48600</v>
      </c>
      <c r="O30" s="55">
        <f t="shared" si="7"/>
        <v>0</v>
      </c>
      <c r="P30" s="55">
        <f t="shared" si="7"/>
        <v>10800</v>
      </c>
      <c r="Q30" s="104">
        <f t="shared" si="7"/>
        <v>5400</v>
      </c>
      <c r="R30" s="55">
        <f t="shared" si="7"/>
        <v>147177</v>
      </c>
      <c r="S30" s="55">
        <f t="shared" si="7"/>
        <v>89581</v>
      </c>
      <c r="T30" s="55">
        <f t="shared" si="7"/>
        <v>1757</v>
      </c>
      <c r="U30" s="55">
        <f t="shared" si="7"/>
        <v>16353</v>
      </c>
      <c r="V30" s="84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</row>
    <row r="31" spans="1:43" s="85" customFormat="1" ht="78.75">
      <c r="A31" s="52" t="s">
        <v>0</v>
      </c>
      <c r="B31" s="52" t="s">
        <v>1</v>
      </c>
      <c r="C31" s="52" t="s">
        <v>115</v>
      </c>
      <c r="D31" s="105" t="s">
        <v>124</v>
      </c>
      <c r="E31" s="105" t="s">
        <v>125</v>
      </c>
      <c r="F31" s="105" t="s">
        <v>126</v>
      </c>
      <c r="G31" s="105" t="s">
        <v>127</v>
      </c>
      <c r="H31" s="52" t="s">
        <v>116</v>
      </c>
      <c r="I31" s="119" t="s">
        <v>128</v>
      </c>
      <c r="J31" s="119" t="s">
        <v>129</v>
      </c>
      <c r="K31" s="119" t="s">
        <v>130</v>
      </c>
      <c r="L31" s="119" t="s">
        <v>131</v>
      </c>
      <c r="M31" s="52" t="s">
        <v>135</v>
      </c>
      <c r="N31" s="52" t="s">
        <v>134</v>
      </c>
      <c r="O31" s="52" t="s">
        <v>133</v>
      </c>
      <c r="P31" s="52" t="s">
        <v>136</v>
      </c>
      <c r="Q31" s="105" t="s">
        <v>117</v>
      </c>
      <c r="R31" s="52" t="s">
        <v>83</v>
      </c>
      <c r="S31" s="52" t="s">
        <v>84</v>
      </c>
      <c r="T31" s="52" t="s">
        <v>85</v>
      </c>
      <c r="U31" s="52" t="s">
        <v>86</v>
      </c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</row>
    <row r="32" spans="17:43" s="85" customFormat="1" ht="15.75">
      <c r="Q32" s="106"/>
      <c r="S32" s="87"/>
      <c r="T32" s="87"/>
      <c r="U32" s="87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</row>
    <row r="33" spans="1:43" s="85" customFormat="1" ht="15.75">
      <c r="A33" s="88"/>
      <c r="Q33" s="106"/>
      <c r="S33" s="87"/>
      <c r="T33" s="87"/>
      <c r="U33" s="87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</row>
    <row r="34" spans="17:43" s="85" customFormat="1" ht="15.75">
      <c r="Q34" s="106"/>
      <c r="S34" s="87"/>
      <c r="T34" s="87"/>
      <c r="U34" s="87"/>
      <c r="Z34" s="100"/>
      <c r="AA34" s="86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</row>
    <row r="35" spans="17:43" s="85" customFormat="1" ht="15.75">
      <c r="Q35" s="106"/>
      <c r="S35" s="87"/>
      <c r="T35" s="87"/>
      <c r="U35" s="87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</row>
    <row r="36" spans="1:43" s="87" customFormat="1" ht="64.5" customHeight="1">
      <c r="A36" s="28"/>
      <c r="B36" s="28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105"/>
      <c r="R36" s="120"/>
      <c r="S36" s="120"/>
      <c r="T36" s="28"/>
      <c r="U36" s="28"/>
      <c r="V36" s="28"/>
      <c r="W36" s="28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</row>
    <row r="37" spans="1:43" s="88" customFormat="1" ht="15.75">
      <c r="A37" s="89"/>
      <c r="B37" s="89"/>
      <c r="C37" s="90"/>
      <c r="D37" s="90"/>
      <c r="E37" s="90"/>
      <c r="F37" s="90"/>
      <c r="G37" s="90"/>
      <c r="H37" s="91"/>
      <c r="I37" s="91"/>
      <c r="J37" s="91"/>
      <c r="K37" s="91"/>
      <c r="L37" s="91"/>
      <c r="M37" s="91"/>
      <c r="N37" s="91"/>
      <c r="O37" s="91"/>
      <c r="P37" s="91"/>
      <c r="Q37" s="107"/>
      <c r="R37" s="121"/>
      <c r="S37" s="89"/>
      <c r="T37" s="89"/>
      <c r="U37" s="89"/>
      <c r="V37" s="89"/>
      <c r="W37" s="8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</row>
    <row r="38" spans="1:43" s="88" customFormat="1" ht="15.75">
      <c r="A38" s="89"/>
      <c r="B38" s="89"/>
      <c r="C38" s="90"/>
      <c r="D38" s="90"/>
      <c r="E38" s="90"/>
      <c r="F38" s="90"/>
      <c r="G38" s="90"/>
      <c r="H38" s="91"/>
      <c r="I38" s="91"/>
      <c r="J38" s="91"/>
      <c r="K38" s="91"/>
      <c r="L38" s="91"/>
      <c r="M38" s="91"/>
      <c r="N38" s="91"/>
      <c r="O38" s="91"/>
      <c r="P38" s="91"/>
      <c r="Q38" s="107"/>
      <c r="R38" s="121"/>
      <c r="S38" s="89"/>
      <c r="T38" s="89"/>
      <c r="U38" s="89"/>
      <c r="V38" s="89"/>
      <c r="W38" s="89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</row>
    <row r="39" spans="1:43" s="88" customFormat="1" ht="15.75">
      <c r="A39" s="30"/>
      <c r="B39" s="30"/>
      <c r="C39" s="90"/>
      <c r="D39" s="90"/>
      <c r="E39" s="90"/>
      <c r="F39" s="90"/>
      <c r="G39" s="90"/>
      <c r="H39" s="91"/>
      <c r="I39" s="91"/>
      <c r="J39" s="91"/>
      <c r="K39" s="91"/>
      <c r="L39" s="91"/>
      <c r="M39" s="91"/>
      <c r="N39" s="91"/>
      <c r="O39" s="91"/>
      <c r="P39" s="91"/>
      <c r="Q39" s="107"/>
      <c r="R39" s="121"/>
      <c r="S39" s="89"/>
      <c r="T39" s="89"/>
      <c r="U39" s="89"/>
      <c r="V39" s="89"/>
      <c r="W39" s="89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</row>
    <row r="40" spans="1:43" s="88" customFormat="1" ht="15.75">
      <c r="A40" s="30"/>
      <c r="B40" s="30"/>
      <c r="C40" s="90"/>
      <c r="D40" s="90"/>
      <c r="E40" s="90"/>
      <c r="F40" s="90"/>
      <c r="G40" s="90"/>
      <c r="H40" s="91"/>
      <c r="I40" s="91"/>
      <c r="J40" s="91"/>
      <c r="K40" s="91"/>
      <c r="L40" s="91"/>
      <c r="M40" s="91"/>
      <c r="N40" s="91"/>
      <c r="O40" s="91"/>
      <c r="P40" s="91"/>
      <c r="Q40" s="107"/>
      <c r="R40" s="121"/>
      <c r="S40" s="89"/>
      <c r="T40" s="89"/>
      <c r="U40" s="89"/>
      <c r="V40" s="89"/>
      <c r="W40" s="8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</row>
    <row r="41" spans="1:43" s="88" customFormat="1" ht="15.75">
      <c r="A41" s="30"/>
      <c r="B41" s="30"/>
      <c r="C41" s="90"/>
      <c r="D41" s="90"/>
      <c r="E41" s="90"/>
      <c r="F41" s="90"/>
      <c r="G41" s="90"/>
      <c r="H41" s="91"/>
      <c r="I41" s="91"/>
      <c r="J41" s="91"/>
      <c r="K41" s="91"/>
      <c r="L41" s="91"/>
      <c r="M41" s="91"/>
      <c r="N41" s="91"/>
      <c r="O41" s="91"/>
      <c r="P41" s="91"/>
      <c r="Q41" s="107"/>
      <c r="R41" s="121"/>
      <c r="S41" s="89"/>
      <c r="T41" s="89"/>
      <c r="U41" s="89"/>
      <c r="V41" s="89"/>
      <c r="W41" s="89"/>
      <c r="Z41" s="100"/>
      <c r="AA41" s="86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</row>
    <row r="42" spans="1:43" s="85" customFormat="1" ht="15.75">
      <c r="A42" s="84"/>
      <c r="B42" s="84"/>
      <c r="C42" s="92"/>
      <c r="D42" s="92"/>
      <c r="E42" s="92"/>
      <c r="F42" s="92"/>
      <c r="G42" s="92"/>
      <c r="H42" s="91"/>
      <c r="I42" s="91"/>
      <c r="J42" s="91"/>
      <c r="K42" s="91"/>
      <c r="L42" s="91"/>
      <c r="M42" s="91"/>
      <c r="N42" s="91"/>
      <c r="O42" s="91"/>
      <c r="P42" s="91"/>
      <c r="Q42" s="107"/>
      <c r="R42" s="121"/>
      <c r="S42" s="89"/>
      <c r="T42" s="89"/>
      <c r="U42" s="89"/>
      <c r="V42" s="89"/>
      <c r="W42" s="8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</row>
    <row r="43" spans="1:43" s="88" customFormat="1" ht="15.75">
      <c r="A43" s="30"/>
      <c r="B43" s="30"/>
      <c r="C43" s="90"/>
      <c r="D43" s="90"/>
      <c r="E43" s="90"/>
      <c r="F43" s="90"/>
      <c r="G43" s="90"/>
      <c r="H43" s="91"/>
      <c r="I43" s="91"/>
      <c r="J43" s="91"/>
      <c r="K43" s="91"/>
      <c r="L43" s="91"/>
      <c r="M43" s="91"/>
      <c r="N43" s="91"/>
      <c r="O43" s="91"/>
      <c r="P43" s="91"/>
      <c r="Q43" s="107"/>
      <c r="R43" s="121"/>
      <c r="S43" s="89"/>
      <c r="T43" s="89"/>
      <c r="U43" s="89"/>
      <c r="V43" s="89"/>
      <c r="W43" s="8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</row>
    <row r="44" spans="1:43" s="88" customFormat="1" ht="15.75">
      <c r="A44" s="30"/>
      <c r="B44" s="30"/>
      <c r="C44" s="90"/>
      <c r="D44" s="90"/>
      <c r="E44" s="90"/>
      <c r="F44" s="90"/>
      <c r="G44" s="90"/>
      <c r="H44" s="91"/>
      <c r="I44" s="91"/>
      <c r="J44" s="91"/>
      <c r="K44" s="91"/>
      <c r="L44" s="91"/>
      <c r="M44" s="91"/>
      <c r="N44" s="91"/>
      <c r="O44" s="91"/>
      <c r="P44" s="91"/>
      <c r="Q44" s="107"/>
      <c r="R44" s="121"/>
      <c r="S44" s="89"/>
      <c r="T44" s="89"/>
      <c r="U44" s="89"/>
      <c r="V44" s="89"/>
      <c r="W44" s="89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</row>
    <row r="45" spans="1:43" s="88" customFormat="1" ht="15.75">
      <c r="A45" s="30"/>
      <c r="B45" s="30"/>
      <c r="C45" s="90"/>
      <c r="D45" s="90"/>
      <c r="E45" s="90"/>
      <c r="F45" s="90"/>
      <c r="G45" s="90"/>
      <c r="H45" s="91"/>
      <c r="I45" s="91"/>
      <c r="J45" s="91"/>
      <c r="K45" s="91"/>
      <c r="L45" s="91"/>
      <c r="M45" s="91"/>
      <c r="N45" s="91"/>
      <c r="O45" s="91"/>
      <c r="P45" s="91"/>
      <c r="Q45" s="107"/>
      <c r="R45" s="121"/>
      <c r="S45" s="89"/>
      <c r="T45" s="89"/>
      <c r="U45" s="89"/>
      <c r="V45" s="89"/>
      <c r="W45" s="8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</row>
    <row r="46" spans="1:43" s="88" customFormat="1" ht="15.75">
      <c r="A46" s="30"/>
      <c r="B46" s="30"/>
      <c r="C46" s="90"/>
      <c r="D46" s="90"/>
      <c r="E46" s="90"/>
      <c r="F46" s="90"/>
      <c r="G46" s="90"/>
      <c r="H46" s="91"/>
      <c r="I46" s="91"/>
      <c r="J46" s="91"/>
      <c r="K46" s="91"/>
      <c r="L46" s="91"/>
      <c r="M46" s="91"/>
      <c r="N46" s="91"/>
      <c r="O46" s="91"/>
      <c r="P46" s="91"/>
      <c r="Q46" s="107"/>
      <c r="R46" s="121"/>
      <c r="S46" s="89"/>
      <c r="T46" s="89"/>
      <c r="U46" s="89"/>
      <c r="V46" s="89"/>
      <c r="W46" s="89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</row>
    <row r="47" spans="1:43" s="88" customFormat="1" ht="15.75">
      <c r="A47" s="30"/>
      <c r="B47" s="30"/>
      <c r="C47" s="90"/>
      <c r="D47" s="90"/>
      <c r="E47" s="90"/>
      <c r="F47" s="90"/>
      <c r="G47" s="90"/>
      <c r="H47" s="91"/>
      <c r="I47" s="91"/>
      <c r="J47" s="91"/>
      <c r="K47" s="91"/>
      <c r="L47" s="91"/>
      <c r="M47" s="91"/>
      <c r="N47" s="91"/>
      <c r="O47" s="91"/>
      <c r="P47" s="91"/>
      <c r="Q47" s="107"/>
      <c r="R47" s="121"/>
      <c r="S47" s="89"/>
      <c r="T47" s="89"/>
      <c r="U47" s="89"/>
      <c r="V47" s="89"/>
      <c r="W47" s="89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</row>
    <row r="48" spans="1:43" s="88" customFormat="1" ht="15.75">
      <c r="A48" s="30"/>
      <c r="B48" s="30"/>
      <c r="C48" s="90"/>
      <c r="D48" s="90"/>
      <c r="E48" s="90"/>
      <c r="F48" s="90"/>
      <c r="G48" s="90"/>
      <c r="H48" s="91"/>
      <c r="I48" s="91"/>
      <c r="J48" s="91"/>
      <c r="K48" s="91"/>
      <c r="L48" s="91"/>
      <c r="M48" s="91"/>
      <c r="N48" s="91"/>
      <c r="O48" s="91"/>
      <c r="P48" s="91"/>
      <c r="Q48" s="107"/>
      <c r="R48" s="121"/>
      <c r="S48" s="89"/>
      <c r="T48" s="89"/>
      <c r="U48" s="89"/>
      <c r="V48" s="89"/>
      <c r="W48" s="8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</row>
    <row r="49" spans="1:43" s="88" customFormat="1" ht="15.75">
      <c r="A49" s="30"/>
      <c r="B49" s="30"/>
      <c r="C49" s="90"/>
      <c r="D49" s="90"/>
      <c r="E49" s="90"/>
      <c r="F49" s="90"/>
      <c r="G49" s="90"/>
      <c r="H49" s="91"/>
      <c r="I49" s="91"/>
      <c r="J49" s="91"/>
      <c r="K49" s="91"/>
      <c r="L49" s="91"/>
      <c r="M49" s="91"/>
      <c r="N49" s="91"/>
      <c r="O49" s="91"/>
      <c r="P49" s="91"/>
      <c r="Q49" s="107"/>
      <c r="R49" s="121"/>
      <c r="S49" s="89"/>
      <c r="T49" s="89"/>
      <c r="U49" s="89"/>
      <c r="V49" s="89"/>
      <c r="W49" s="8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</row>
    <row r="50" spans="1:43" s="88" customFormat="1" ht="15.75">
      <c r="A50" s="30"/>
      <c r="B50" s="30"/>
      <c r="C50" s="90"/>
      <c r="D50" s="90"/>
      <c r="E50" s="90"/>
      <c r="F50" s="90"/>
      <c r="G50" s="90"/>
      <c r="H50" s="91"/>
      <c r="I50" s="91"/>
      <c r="J50" s="91"/>
      <c r="K50" s="91"/>
      <c r="L50" s="91"/>
      <c r="M50" s="91"/>
      <c r="N50" s="91"/>
      <c r="O50" s="91"/>
      <c r="P50" s="91"/>
      <c r="Q50" s="107"/>
      <c r="R50" s="121"/>
      <c r="S50" s="89"/>
      <c r="T50" s="89"/>
      <c r="U50" s="89"/>
      <c r="V50" s="89"/>
      <c r="W50" s="89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</row>
    <row r="51" spans="1:43" s="88" customFormat="1" ht="15.75">
      <c r="A51" s="30"/>
      <c r="B51" s="30"/>
      <c r="C51" s="90"/>
      <c r="D51" s="90"/>
      <c r="E51" s="90"/>
      <c r="F51" s="90"/>
      <c r="G51" s="90"/>
      <c r="H51" s="91"/>
      <c r="I51" s="91"/>
      <c r="J51" s="91"/>
      <c r="K51" s="91"/>
      <c r="L51" s="91"/>
      <c r="M51" s="91"/>
      <c r="N51" s="91"/>
      <c r="O51" s="91"/>
      <c r="P51" s="91"/>
      <c r="Q51" s="107"/>
      <c r="R51" s="121"/>
      <c r="S51" s="89"/>
      <c r="T51" s="89"/>
      <c r="U51" s="89"/>
      <c r="V51" s="89"/>
      <c r="W51" s="8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</row>
    <row r="52" spans="1:43" s="88" customFormat="1" ht="15.75">
      <c r="A52" s="30"/>
      <c r="B52" s="30"/>
      <c r="C52" s="90"/>
      <c r="D52" s="90"/>
      <c r="E52" s="90"/>
      <c r="F52" s="90"/>
      <c r="G52" s="90"/>
      <c r="H52" s="91"/>
      <c r="I52" s="91"/>
      <c r="J52" s="91"/>
      <c r="K52" s="91"/>
      <c r="L52" s="91"/>
      <c r="M52" s="91"/>
      <c r="N52" s="91"/>
      <c r="O52" s="91"/>
      <c r="P52" s="91"/>
      <c r="Q52" s="107"/>
      <c r="R52" s="121"/>
      <c r="S52" s="89"/>
      <c r="T52" s="89"/>
      <c r="U52" s="89"/>
      <c r="V52" s="89"/>
      <c r="W52" s="8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</row>
    <row r="53" spans="1:43" s="85" customFormat="1" ht="15.75">
      <c r="A53" s="84"/>
      <c r="B53" s="84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108"/>
      <c r="R53" s="28"/>
      <c r="S53" s="84"/>
      <c r="T53" s="84"/>
      <c r="U53" s="84"/>
      <c r="V53" s="84"/>
      <c r="W53" s="84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</row>
    <row r="54" spans="17:43" s="85" customFormat="1" ht="15.75">
      <c r="Q54" s="106"/>
      <c r="S54" s="87"/>
      <c r="T54" s="87"/>
      <c r="U54" s="87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</row>
    <row r="55" spans="1:43" s="85" customFormat="1" ht="16.5" thickBot="1">
      <c r="A55" s="94"/>
      <c r="H55" s="35"/>
      <c r="I55" s="35"/>
      <c r="J55" s="35"/>
      <c r="K55" s="35"/>
      <c r="L55" s="35"/>
      <c r="M55" s="35"/>
      <c r="N55" s="35"/>
      <c r="O55" s="35"/>
      <c r="P55" s="35"/>
      <c r="Q55" s="106"/>
      <c r="S55" s="87"/>
      <c r="T55" s="87"/>
      <c r="U55" s="87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</row>
    <row r="56" spans="1:43" s="85" customFormat="1" ht="15.75">
      <c r="A56" s="33"/>
      <c r="B56" s="33"/>
      <c r="C56" s="95"/>
      <c r="D56" s="95"/>
      <c r="E56" s="95"/>
      <c r="F56" s="95"/>
      <c r="G56" s="95"/>
      <c r="H56" s="96"/>
      <c r="I56" s="96"/>
      <c r="J56" s="96"/>
      <c r="K56" s="96"/>
      <c r="L56" s="96"/>
      <c r="M56" s="96"/>
      <c r="N56" s="96"/>
      <c r="O56" s="96"/>
      <c r="P56" s="96"/>
      <c r="Q56" s="109"/>
      <c r="R56" s="33"/>
      <c r="S56" s="33"/>
      <c r="T56" s="33"/>
      <c r="U56" s="33"/>
      <c r="V56" s="33"/>
      <c r="W56" s="33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</row>
    <row r="57" spans="1:43" s="85" customFormat="1" ht="16.5" thickBot="1">
      <c r="A57" s="97"/>
      <c r="B57" s="97"/>
      <c r="C57" s="98"/>
      <c r="D57" s="98"/>
      <c r="E57" s="98"/>
      <c r="F57" s="98"/>
      <c r="G57" s="98"/>
      <c r="H57" s="99"/>
      <c r="I57" s="99"/>
      <c r="J57" s="99"/>
      <c r="K57" s="99"/>
      <c r="L57" s="99"/>
      <c r="M57" s="99"/>
      <c r="N57" s="99"/>
      <c r="O57" s="99"/>
      <c r="P57" s="99"/>
      <c r="Q57" s="110"/>
      <c r="R57" s="122"/>
      <c r="S57" s="97"/>
      <c r="T57" s="97"/>
      <c r="U57" s="97"/>
      <c r="V57" s="97"/>
      <c r="W57" s="97"/>
      <c r="Z57" s="100"/>
      <c r="AA57" s="86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</row>
    <row r="58" spans="1:43" s="85" customFormat="1" ht="16.5" thickBot="1">
      <c r="A58" s="29"/>
      <c r="B58" s="29"/>
      <c r="C58" s="98"/>
      <c r="D58" s="98"/>
      <c r="E58" s="98"/>
      <c r="F58" s="98"/>
      <c r="G58" s="98"/>
      <c r="H58" s="99"/>
      <c r="I58" s="99"/>
      <c r="J58" s="99"/>
      <c r="K58" s="99"/>
      <c r="L58" s="99"/>
      <c r="M58" s="99"/>
      <c r="N58" s="99"/>
      <c r="O58" s="99"/>
      <c r="P58" s="99"/>
      <c r="Q58" s="110"/>
      <c r="R58" s="122"/>
      <c r="S58" s="97"/>
      <c r="T58" s="97"/>
      <c r="U58" s="97"/>
      <c r="V58" s="97"/>
      <c r="W58" s="97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</row>
    <row r="59" spans="1:43" s="85" customFormat="1" ht="16.5" thickBot="1">
      <c r="A59" s="29"/>
      <c r="B59" s="29"/>
      <c r="C59" s="98"/>
      <c r="D59" s="98"/>
      <c r="E59" s="98"/>
      <c r="F59" s="98"/>
      <c r="G59" s="98"/>
      <c r="H59" s="99"/>
      <c r="I59" s="99"/>
      <c r="J59" s="99"/>
      <c r="K59" s="99"/>
      <c r="L59" s="99"/>
      <c r="M59" s="99"/>
      <c r="N59" s="99"/>
      <c r="O59" s="99"/>
      <c r="P59" s="99"/>
      <c r="Q59" s="110"/>
      <c r="R59" s="122"/>
      <c r="S59" s="97"/>
      <c r="T59" s="97"/>
      <c r="U59" s="97"/>
      <c r="V59" s="97"/>
      <c r="W59" s="97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</row>
    <row r="60" spans="1:43" s="85" customFormat="1" ht="16.5" thickBot="1">
      <c r="A60" s="29"/>
      <c r="B60" s="29"/>
      <c r="C60" s="98"/>
      <c r="D60" s="98"/>
      <c r="E60" s="98"/>
      <c r="F60" s="98"/>
      <c r="G60" s="98"/>
      <c r="H60" s="99"/>
      <c r="I60" s="99"/>
      <c r="J60" s="99"/>
      <c r="K60" s="99"/>
      <c r="L60" s="99"/>
      <c r="M60" s="99"/>
      <c r="N60" s="99"/>
      <c r="O60" s="99"/>
      <c r="P60" s="99"/>
      <c r="Q60" s="110"/>
      <c r="R60" s="122"/>
      <c r="S60" s="97"/>
      <c r="T60" s="97"/>
      <c r="U60" s="97"/>
      <c r="V60" s="97"/>
      <c r="W60" s="97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</row>
    <row r="61" spans="1:43" s="85" customFormat="1" ht="16.5" thickBot="1">
      <c r="A61" s="29"/>
      <c r="B61" s="29"/>
      <c r="C61" s="98"/>
      <c r="D61" s="98"/>
      <c r="E61" s="98"/>
      <c r="F61" s="98"/>
      <c r="G61" s="98"/>
      <c r="H61" s="99"/>
      <c r="I61" s="99"/>
      <c r="J61" s="99"/>
      <c r="K61" s="99"/>
      <c r="L61" s="99"/>
      <c r="M61" s="99"/>
      <c r="N61" s="99"/>
      <c r="O61" s="99"/>
      <c r="P61" s="99"/>
      <c r="Q61" s="110"/>
      <c r="R61" s="122"/>
      <c r="S61" s="97"/>
      <c r="T61" s="97"/>
      <c r="U61" s="97"/>
      <c r="V61" s="97"/>
      <c r="W61" s="97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</row>
    <row r="62" spans="1:43" s="85" customFormat="1" ht="16.5" thickBot="1">
      <c r="A62" s="29"/>
      <c r="B62" s="29"/>
      <c r="C62" s="98"/>
      <c r="D62" s="98"/>
      <c r="E62" s="98"/>
      <c r="F62" s="98"/>
      <c r="G62" s="98"/>
      <c r="H62" s="99"/>
      <c r="I62" s="99"/>
      <c r="J62" s="99"/>
      <c r="K62" s="99"/>
      <c r="L62" s="99"/>
      <c r="M62" s="99"/>
      <c r="N62" s="99"/>
      <c r="O62" s="99"/>
      <c r="P62" s="99"/>
      <c r="Q62" s="110"/>
      <c r="R62" s="122"/>
      <c r="S62" s="97"/>
      <c r="T62" s="97"/>
      <c r="U62" s="97"/>
      <c r="V62" s="97"/>
      <c r="W62" s="97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</row>
    <row r="63" spans="1:43" s="85" customFormat="1" ht="16.5" thickBot="1">
      <c r="A63" s="29"/>
      <c r="B63" s="29"/>
      <c r="C63" s="98"/>
      <c r="D63" s="98"/>
      <c r="E63" s="98"/>
      <c r="F63" s="98"/>
      <c r="G63" s="98"/>
      <c r="H63" s="99"/>
      <c r="I63" s="99"/>
      <c r="J63" s="99"/>
      <c r="K63" s="99"/>
      <c r="L63" s="99"/>
      <c r="M63" s="99"/>
      <c r="N63" s="99"/>
      <c r="O63" s="99"/>
      <c r="P63" s="99"/>
      <c r="Q63" s="110"/>
      <c r="R63" s="122"/>
      <c r="S63" s="97"/>
      <c r="T63" s="97"/>
      <c r="U63" s="97"/>
      <c r="V63" s="97"/>
      <c r="W63" s="97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</row>
    <row r="64" spans="1:43" s="85" customFormat="1" ht="16.5" thickBot="1">
      <c r="A64" s="29"/>
      <c r="B64" s="29"/>
      <c r="C64" s="98"/>
      <c r="D64" s="98"/>
      <c r="E64" s="98"/>
      <c r="F64" s="98"/>
      <c r="G64" s="98"/>
      <c r="H64" s="99"/>
      <c r="I64" s="99"/>
      <c r="J64" s="99"/>
      <c r="K64" s="99"/>
      <c r="L64" s="99"/>
      <c r="M64" s="99"/>
      <c r="N64" s="99"/>
      <c r="O64" s="99"/>
      <c r="P64" s="99"/>
      <c r="Q64" s="110"/>
      <c r="R64" s="122"/>
      <c r="S64" s="97"/>
      <c r="T64" s="97"/>
      <c r="U64" s="97"/>
      <c r="V64" s="97"/>
      <c r="W64" s="97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</row>
    <row r="65" spans="1:23" ht="16.5" thickBot="1">
      <c r="A65" s="97"/>
      <c r="B65" s="97"/>
      <c r="C65" s="98"/>
      <c r="D65" s="98"/>
      <c r="E65" s="98"/>
      <c r="F65" s="98"/>
      <c r="G65" s="98"/>
      <c r="H65" s="99"/>
      <c r="I65" s="99"/>
      <c r="J65" s="99"/>
      <c r="K65" s="99"/>
      <c r="L65" s="99"/>
      <c r="M65" s="99"/>
      <c r="N65" s="99"/>
      <c r="O65" s="99"/>
      <c r="P65" s="99"/>
      <c r="Q65" s="110"/>
      <c r="R65" s="122"/>
      <c r="S65" s="97"/>
      <c r="T65" s="97"/>
      <c r="U65" s="97"/>
      <c r="V65" s="97"/>
      <c r="W65" s="97"/>
    </row>
    <row r="66" spans="1:23" ht="16.5" thickBot="1">
      <c r="A66" s="29"/>
      <c r="B66" s="29"/>
      <c r="C66" s="98"/>
      <c r="D66" s="98"/>
      <c r="E66" s="98"/>
      <c r="F66" s="98"/>
      <c r="G66" s="98"/>
      <c r="H66" s="99"/>
      <c r="I66" s="99"/>
      <c r="J66" s="99"/>
      <c r="K66" s="99"/>
      <c r="L66" s="99"/>
      <c r="M66" s="99"/>
      <c r="N66" s="99"/>
      <c r="O66" s="99"/>
      <c r="P66" s="99"/>
      <c r="Q66" s="110"/>
      <c r="R66" s="122"/>
      <c r="S66" s="97"/>
      <c r="T66" s="97"/>
      <c r="U66" s="97"/>
      <c r="V66" s="97"/>
      <c r="W66" s="97"/>
    </row>
    <row r="67" spans="1:23" ht="16.5" thickBot="1">
      <c r="A67" s="29"/>
      <c r="B67" s="29"/>
      <c r="C67" s="98"/>
      <c r="D67" s="98"/>
      <c r="E67" s="98"/>
      <c r="F67" s="98"/>
      <c r="G67" s="98"/>
      <c r="H67" s="99"/>
      <c r="I67" s="99"/>
      <c r="J67" s="99"/>
      <c r="K67" s="99"/>
      <c r="L67" s="99"/>
      <c r="M67" s="99"/>
      <c r="N67" s="99"/>
      <c r="O67" s="99"/>
      <c r="P67" s="99"/>
      <c r="Q67" s="110"/>
      <c r="R67" s="122"/>
      <c r="S67" s="97"/>
      <c r="T67" s="97"/>
      <c r="U67" s="97"/>
      <c r="V67" s="97"/>
      <c r="W67" s="97"/>
    </row>
    <row r="68" spans="1:23" ht="16.5" thickBot="1">
      <c r="A68" s="29"/>
      <c r="B68" s="29"/>
      <c r="C68" s="98"/>
      <c r="D68" s="98"/>
      <c r="E68" s="98"/>
      <c r="F68" s="98"/>
      <c r="G68" s="98"/>
      <c r="H68" s="99"/>
      <c r="I68" s="99"/>
      <c r="J68" s="99"/>
      <c r="K68" s="99"/>
      <c r="L68" s="99"/>
      <c r="M68" s="99"/>
      <c r="N68" s="99"/>
      <c r="O68" s="99"/>
      <c r="P68" s="99"/>
      <c r="Q68" s="110"/>
      <c r="R68" s="122"/>
      <c r="S68" s="97"/>
      <c r="T68" s="97"/>
      <c r="U68" s="97"/>
      <c r="V68" s="97"/>
      <c r="W68" s="97"/>
    </row>
    <row r="69" spans="1:23" ht="16.5" thickBot="1">
      <c r="A69" s="29"/>
      <c r="B69" s="29"/>
      <c r="C69" s="98"/>
      <c r="D69" s="98"/>
      <c r="E69" s="98"/>
      <c r="F69" s="98"/>
      <c r="G69" s="98"/>
      <c r="H69" s="99"/>
      <c r="I69" s="99"/>
      <c r="J69" s="99"/>
      <c r="K69" s="99"/>
      <c r="L69" s="99"/>
      <c r="M69" s="99"/>
      <c r="N69" s="99"/>
      <c r="O69" s="99"/>
      <c r="P69" s="99"/>
      <c r="Q69" s="110"/>
      <c r="R69" s="122"/>
      <c r="S69" s="97"/>
      <c r="T69" s="97"/>
      <c r="U69" s="97"/>
      <c r="V69" s="97"/>
      <c r="W69" s="97"/>
    </row>
    <row r="70" spans="1:23" ht="16.5" thickBot="1">
      <c r="A70" s="29"/>
      <c r="B70" s="29"/>
      <c r="C70" s="98"/>
      <c r="D70" s="98"/>
      <c r="E70" s="98"/>
      <c r="F70" s="98"/>
      <c r="G70" s="98"/>
      <c r="H70" s="99"/>
      <c r="I70" s="99"/>
      <c r="J70" s="99"/>
      <c r="K70" s="99"/>
      <c r="L70" s="99"/>
      <c r="M70" s="99"/>
      <c r="N70" s="99"/>
      <c r="O70" s="99"/>
      <c r="P70" s="99"/>
      <c r="Q70" s="110"/>
      <c r="R70" s="122"/>
      <c r="S70" s="97"/>
      <c r="T70" s="97"/>
      <c r="U70" s="97"/>
      <c r="V70" s="97"/>
      <c r="W70" s="97"/>
    </row>
    <row r="71" spans="1:23" ht="16.5" thickBot="1">
      <c r="A71" s="29"/>
      <c r="B71" s="29"/>
      <c r="C71" s="98"/>
      <c r="D71" s="98"/>
      <c r="E71" s="98"/>
      <c r="F71" s="98"/>
      <c r="G71" s="98"/>
      <c r="H71" s="99"/>
      <c r="I71" s="99"/>
      <c r="J71" s="99"/>
      <c r="K71" s="99"/>
      <c r="L71" s="99"/>
      <c r="M71" s="99"/>
      <c r="N71" s="99"/>
      <c r="O71" s="99"/>
      <c r="P71" s="99"/>
      <c r="Q71" s="110"/>
      <c r="R71" s="122"/>
      <c r="S71" s="97"/>
      <c r="T71" s="97"/>
      <c r="U71" s="97"/>
      <c r="V71" s="97"/>
      <c r="W71" s="97"/>
    </row>
    <row r="72" spans="1:23" ht="16.5" thickBot="1">
      <c r="A72" s="29"/>
      <c r="B72" s="29"/>
      <c r="C72" s="98"/>
      <c r="D72" s="98"/>
      <c r="E72" s="98"/>
      <c r="F72" s="98"/>
      <c r="G72" s="98"/>
      <c r="H72" s="99"/>
      <c r="I72" s="99"/>
      <c r="J72" s="99"/>
      <c r="K72" s="99"/>
      <c r="L72" s="99"/>
      <c r="M72" s="99"/>
      <c r="N72" s="99"/>
      <c r="O72" s="99"/>
      <c r="P72" s="99"/>
      <c r="Q72" s="110"/>
      <c r="R72" s="122"/>
      <c r="S72" s="97"/>
      <c r="T72" s="97"/>
      <c r="U72" s="97"/>
      <c r="V72" s="97"/>
      <c r="W72" s="97"/>
    </row>
    <row r="73" spans="1:23" ht="16.5" thickBot="1">
      <c r="A73" s="29"/>
      <c r="B73" s="29"/>
      <c r="C73" s="98"/>
      <c r="D73" s="98"/>
      <c r="E73" s="98"/>
      <c r="F73" s="98"/>
      <c r="G73" s="98"/>
      <c r="H73" s="99"/>
      <c r="I73" s="99"/>
      <c r="J73" s="99"/>
      <c r="K73" s="99"/>
      <c r="L73" s="99"/>
      <c r="M73" s="99"/>
      <c r="N73" s="99"/>
      <c r="O73" s="99"/>
      <c r="P73" s="99"/>
      <c r="Q73" s="110"/>
      <c r="R73" s="122"/>
      <c r="S73" s="97"/>
      <c r="T73" s="97"/>
      <c r="U73" s="97"/>
      <c r="V73" s="97"/>
      <c r="W73" s="97"/>
    </row>
    <row r="74" spans="1:23" ht="16.5" thickBot="1">
      <c r="A74" s="29"/>
      <c r="B74" s="29"/>
      <c r="C74" s="98"/>
      <c r="D74" s="98"/>
      <c r="E74" s="98"/>
      <c r="F74" s="98"/>
      <c r="G74" s="98"/>
      <c r="H74" s="99"/>
      <c r="I74" s="99"/>
      <c r="J74" s="99"/>
      <c r="K74" s="99"/>
      <c r="L74" s="99"/>
      <c r="M74" s="99"/>
      <c r="N74" s="99"/>
      <c r="O74" s="99"/>
      <c r="P74" s="99"/>
      <c r="Q74" s="110"/>
      <c r="R74" s="122"/>
      <c r="S74" s="97"/>
      <c r="T74" s="97"/>
      <c r="U74" s="97"/>
      <c r="V74" s="97"/>
      <c r="W74" s="97"/>
    </row>
    <row r="75" spans="1:23" ht="16.5" thickBot="1">
      <c r="A75" s="97"/>
      <c r="B75" s="97"/>
      <c r="C75" s="98"/>
      <c r="D75" s="98"/>
      <c r="E75" s="98"/>
      <c r="F75" s="98"/>
      <c r="G75" s="98"/>
      <c r="H75" s="99"/>
      <c r="I75" s="99"/>
      <c r="J75" s="99"/>
      <c r="K75" s="99"/>
      <c r="L75" s="99"/>
      <c r="M75" s="99"/>
      <c r="N75" s="99"/>
      <c r="O75" s="99"/>
      <c r="P75" s="99"/>
      <c r="Q75" s="110"/>
      <c r="R75" s="122"/>
      <c r="S75" s="97"/>
      <c r="T75" s="97"/>
      <c r="U75" s="97"/>
      <c r="V75" s="97"/>
      <c r="W75" s="97"/>
    </row>
    <row r="76" spans="1:23" ht="16.5" thickBot="1">
      <c r="A76" s="29"/>
      <c r="B76" s="29"/>
      <c r="C76" s="98"/>
      <c r="D76" s="98"/>
      <c r="E76" s="98"/>
      <c r="F76" s="98"/>
      <c r="G76" s="98"/>
      <c r="H76" s="99"/>
      <c r="I76" s="99"/>
      <c r="J76" s="99"/>
      <c r="K76" s="99"/>
      <c r="L76" s="99"/>
      <c r="M76" s="99"/>
      <c r="N76" s="99"/>
      <c r="O76" s="99"/>
      <c r="P76" s="99"/>
      <c r="Q76" s="110"/>
      <c r="R76" s="122"/>
      <c r="S76" s="97"/>
      <c r="T76" s="97"/>
      <c r="U76" s="97"/>
      <c r="V76" s="97"/>
      <c r="W76" s="97"/>
    </row>
    <row r="77" spans="1:23" ht="16.5" thickBot="1">
      <c r="A77" s="29"/>
      <c r="B77" s="29"/>
      <c r="C77" s="98"/>
      <c r="D77" s="98"/>
      <c r="E77" s="98"/>
      <c r="F77" s="98"/>
      <c r="G77" s="98"/>
      <c r="H77" s="99"/>
      <c r="I77" s="99"/>
      <c r="J77" s="99"/>
      <c r="K77" s="99"/>
      <c r="L77" s="99"/>
      <c r="M77" s="99"/>
      <c r="N77" s="99"/>
      <c r="O77" s="99"/>
      <c r="P77" s="99"/>
      <c r="Q77" s="110"/>
      <c r="R77" s="122"/>
      <c r="S77" s="97"/>
      <c r="T77" s="97"/>
      <c r="U77" s="97"/>
      <c r="V77" s="97"/>
      <c r="W77" s="97"/>
    </row>
    <row r="78" spans="1:23" ht="16.5" thickBot="1">
      <c r="A78" s="29"/>
      <c r="B78" s="29"/>
      <c r="C78" s="98"/>
      <c r="D78" s="98"/>
      <c r="E78" s="98"/>
      <c r="F78" s="98"/>
      <c r="G78" s="98"/>
      <c r="H78" s="99"/>
      <c r="I78" s="99"/>
      <c r="J78" s="99"/>
      <c r="K78" s="99"/>
      <c r="L78" s="99"/>
      <c r="M78" s="99"/>
      <c r="N78" s="99"/>
      <c r="O78" s="99"/>
      <c r="P78" s="99"/>
      <c r="Q78" s="110"/>
      <c r="R78" s="122"/>
      <c r="S78" s="97"/>
      <c r="T78" s="97"/>
      <c r="U78" s="97"/>
      <c r="V78" s="97"/>
      <c r="W78" s="97"/>
    </row>
    <row r="79" spans="1:23" ht="16.5" thickBot="1">
      <c r="A79" s="29"/>
      <c r="B79" s="29"/>
      <c r="C79" s="98"/>
      <c r="D79" s="98"/>
      <c r="E79" s="98"/>
      <c r="F79" s="98"/>
      <c r="G79" s="98"/>
      <c r="H79" s="99"/>
      <c r="I79" s="99"/>
      <c r="J79" s="99"/>
      <c r="K79" s="99"/>
      <c r="L79" s="99"/>
      <c r="M79" s="99"/>
      <c r="N79" s="99"/>
      <c r="O79" s="99"/>
      <c r="P79" s="99"/>
      <c r="Q79" s="110"/>
      <c r="R79" s="122"/>
      <c r="S79" s="97"/>
      <c r="T79" s="97"/>
      <c r="U79" s="97"/>
      <c r="V79" s="97"/>
      <c r="W79" s="97"/>
    </row>
    <row r="80" spans="1:23" ht="16.5" thickBot="1">
      <c r="A80" s="29"/>
      <c r="B80" s="29"/>
      <c r="C80" s="98"/>
      <c r="D80" s="98"/>
      <c r="E80" s="98"/>
      <c r="F80" s="98"/>
      <c r="G80" s="98"/>
      <c r="H80" s="99"/>
      <c r="I80" s="99"/>
      <c r="J80" s="99"/>
      <c r="K80" s="99"/>
      <c r="L80" s="99"/>
      <c r="M80" s="99"/>
      <c r="N80" s="99"/>
      <c r="O80" s="99"/>
      <c r="P80" s="99"/>
      <c r="Q80" s="110"/>
      <c r="R80" s="122"/>
      <c r="S80" s="97"/>
      <c r="T80" s="97"/>
      <c r="U80" s="97"/>
      <c r="V80" s="97"/>
      <c r="W80" s="97"/>
    </row>
    <row r="81" spans="1:23" ht="16.5" thickBot="1">
      <c r="A81" s="29"/>
      <c r="B81" s="29"/>
      <c r="C81" s="98"/>
      <c r="D81" s="98"/>
      <c r="E81" s="98"/>
      <c r="F81" s="98"/>
      <c r="G81" s="98"/>
      <c r="H81" s="99"/>
      <c r="I81" s="99"/>
      <c r="J81" s="99"/>
      <c r="K81" s="99"/>
      <c r="L81" s="99"/>
      <c r="M81" s="99"/>
      <c r="N81" s="99"/>
      <c r="O81" s="99"/>
      <c r="P81" s="99"/>
      <c r="Q81" s="110"/>
      <c r="R81" s="122"/>
      <c r="S81" s="97"/>
      <c r="T81" s="97"/>
      <c r="U81" s="97"/>
      <c r="V81" s="97"/>
      <c r="W81" s="97"/>
    </row>
    <row r="82" spans="1:23" ht="16.5" thickBot="1">
      <c r="A82" s="29"/>
      <c r="B82" s="29"/>
      <c r="C82" s="98"/>
      <c r="D82" s="98"/>
      <c r="E82" s="98"/>
      <c r="F82" s="98"/>
      <c r="G82" s="98"/>
      <c r="H82" s="99"/>
      <c r="I82" s="99"/>
      <c r="J82" s="99"/>
      <c r="K82" s="99"/>
      <c r="L82" s="99"/>
      <c r="M82" s="99"/>
      <c r="N82" s="99"/>
      <c r="O82" s="99"/>
      <c r="P82" s="99"/>
      <c r="Q82" s="110"/>
      <c r="R82" s="122"/>
      <c r="S82" s="97"/>
      <c r="T82" s="97"/>
      <c r="U82" s="97"/>
      <c r="V82" s="97"/>
      <c r="W82" s="97"/>
    </row>
    <row r="83" spans="1:23" ht="16.5" thickBot="1">
      <c r="A83" s="29"/>
      <c r="B83" s="29"/>
      <c r="C83" s="98"/>
      <c r="D83" s="98"/>
      <c r="E83" s="98"/>
      <c r="F83" s="98"/>
      <c r="G83" s="98"/>
      <c r="H83" s="99"/>
      <c r="I83" s="99"/>
      <c r="J83" s="99"/>
      <c r="K83" s="99"/>
      <c r="L83" s="99"/>
      <c r="M83" s="99"/>
      <c r="N83" s="99"/>
      <c r="O83" s="99"/>
      <c r="P83" s="99"/>
      <c r="Q83" s="110"/>
      <c r="R83" s="122"/>
      <c r="S83" s="97"/>
      <c r="T83" s="97"/>
      <c r="U83" s="97"/>
      <c r="V83" s="97"/>
      <c r="W83" s="97"/>
    </row>
    <row r="84" spans="1:23" ht="16.5" thickBot="1">
      <c r="A84" s="29"/>
      <c r="B84" s="29"/>
      <c r="C84" s="98"/>
      <c r="D84" s="98"/>
      <c r="E84" s="98"/>
      <c r="F84" s="98"/>
      <c r="G84" s="98"/>
      <c r="H84" s="99"/>
      <c r="I84" s="99"/>
      <c r="J84" s="99"/>
      <c r="K84" s="99"/>
      <c r="L84" s="99"/>
      <c r="M84" s="99"/>
      <c r="N84" s="99"/>
      <c r="O84" s="99"/>
      <c r="P84" s="99"/>
      <c r="Q84" s="110"/>
      <c r="R84" s="122"/>
      <c r="S84" s="97"/>
      <c r="T84" s="97"/>
      <c r="U84" s="97"/>
      <c r="V84" s="97"/>
      <c r="W84" s="97"/>
    </row>
    <row r="85" spans="1:23" ht="16.5" thickBot="1">
      <c r="A85" s="29"/>
      <c r="B85" s="29"/>
      <c r="C85" s="98"/>
      <c r="D85" s="98"/>
      <c r="E85" s="98"/>
      <c r="F85" s="98"/>
      <c r="G85" s="98"/>
      <c r="H85" s="99"/>
      <c r="I85" s="99"/>
      <c r="J85" s="99"/>
      <c r="K85" s="99"/>
      <c r="L85" s="99"/>
      <c r="M85" s="99"/>
      <c r="N85" s="99"/>
      <c r="O85" s="99"/>
      <c r="P85" s="99"/>
      <c r="Q85" s="110"/>
      <c r="R85" s="122"/>
      <c r="S85" s="97"/>
      <c r="T85" s="97"/>
      <c r="U85" s="97"/>
      <c r="V85" s="97"/>
      <c r="W85" s="97"/>
    </row>
    <row r="86" spans="1:23" ht="16.5" thickBot="1">
      <c r="A86" s="29"/>
      <c r="B86" s="29"/>
      <c r="C86" s="98"/>
      <c r="D86" s="98"/>
      <c r="E86" s="98"/>
      <c r="F86" s="98"/>
      <c r="G86" s="98"/>
      <c r="H86" s="99"/>
      <c r="I86" s="99"/>
      <c r="J86" s="99"/>
      <c r="K86" s="99"/>
      <c r="L86" s="99"/>
      <c r="M86" s="99"/>
      <c r="N86" s="99"/>
      <c r="O86" s="99"/>
      <c r="P86" s="99"/>
      <c r="Q86" s="110"/>
      <c r="R86" s="122"/>
      <c r="S86" s="97"/>
      <c r="T86" s="97"/>
      <c r="U86" s="97"/>
      <c r="V86" s="97"/>
      <c r="W86" s="97"/>
    </row>
    <row r="87" spans="1:23" ht="16.5" thickBot="1">
      <c r="A87" s="29"/>
      <c r="B87" s="29"/>
      <c r="C87" s="98"/>
      <c r="D87" s="98"/>
      <c r="E87" s="98"/>
      <c r="F87" s="98"/>
      <c r="G87" s="98"/>
      <c r="H87" s="99"/>
      <c r="I87" s="99"/>
      <c r="J87" s="99"/>
      <c r="K87" s="99"/>
      <c r="L87" s="99"/>
      <c r="M87" s="99"/>
      <c r="N87" s="99"/>
      <c r="O87" s="99"/>
      <c r="P87" s="99"/>
      <c r="Q87" s="110"/>
      <c r="R87" s="122"/>
      <c r="S87" s="97"/>
      <c r="T87" s="97"/>
      <c r="U87" s="97"/>
      <c r="V87" s="97"/>
      <c r="W87" s="97"/>
    </row>
    <row r="88" spans="1:23" ht="16.5" thickBot="1">
      <c r="A88" s="29"/>
      <c r="B88" s="29"/>
      <c r="C88" s="98"/>
      <c r="D88" s="98"/>
      <c r="E88" s="98"/>
      <c r="F88" s="98"/>
      <c r="G88" s="98"/>
      <c r="H88" s="99"/>
      <c r="I88" s="99"/>
      <c r="J88" s="99"/>
      <c r="K88" s="99"/>
      <c r="L88" s="99"/>
      <c r="M88" s="99"/>
      <c r="N88" s="99"/>
      <c r="O88" s="99"/>
      <c r="P88" s="99"/>
      <c r="Q88" s="110"/>
      <c r="R88" s="122"/>
      <c r="S88" s="97"/>
      <c r="T88" s="97"/>
      <c r="U88" s="97"/>
      <c r="V88" s="97"/>
      <c r="W88" s="97"/>
    </row>
    <row r="89" spans="1:23" ht="15.75">
      <c r="A89" s="29"/>
      <c r="B89" s="29"/>
      <c r="C89" s="36"/>
      <c r="D89" s="123"/>
      <c r="E89" s="123"/>
      <c r="F89" s="123"/>
      <c r="G89" s="123"/>
      <c r="H89" s="124"/>
      <c r="I89" s="124"/>
      <c r="J89" s="124"/>
      <c r="K89" s="124"/>
      <c r="L89" s="124"/>
      <c r="M89" s="124"/>
      <c r="N89" s="124"/>
      <c r="O89" s="124"/>
      <c r="P89" s="124"/>
      <c r="Q89" s="125"/>
      <c r="R89" s="126"/>
      <c r="S89" s="127"/>
      <c r="T89" s="127"/>
      <c r="U89" s="127"/>
      <c r="V89" s="127"/>
      <c r="W89" s="127"/>
    </row>
    <row r="90" spans="1:23" ht="12.75">
      <c r="A90" s="32"/>
      <c r="B90" s="32"/>
      <c r="C90" s="34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08"/>
      <c r="R90" s="122"/>
      <c r="S90" s="97"/>
      <c r="T90" s="97"/>
      <c r="U90" s="97"/>
      <c r="V90" s="97"/>
      <c r="W90" s="97"/>
    </row>
    <row r="91" ht="12.75">
      <c r="R91" s="129"/>
    </row>
    <row r="93" ht="12.75">
      <c r="A93" s="37"/>
    </row>
    <row r="94" ht="13.5" thickBot="1"/>
    <row r="95" spans="1:23" ht="15.75">
      <c r="A95" s="38"/>
      <c r="B95" s="38"/>
      <c r="C95" s="39"/>
      <c r="D95" s="130"/>
      <c r="E95" s="130"/>
      <c r="F95" s="130"/>
      <c r="G95" s="130"/>
      <c r="H95" s="131"/>
      <c r="I95" s="131"/>
      <c r="J95" s="131"/>
      <c r="K95" s="131"/>
      <c r="L95" s="131"/>
      <c r="M95" s="131"/>
      <c r="N95" s="131"/>
      <c r="O95" s="131"/>
      <c r="P95" s="131"/>
      <c r="Q95" s="109"/>
      <c r="R95" s="132"/>
      <c r="S95" s="132"/>
      <c r="T95" s="132"/>
      <c r="U95" s="132"/>
      <c r="V95" s="132"/>
      <c r="W95" s="132"/>
    </row>
    <row r="96" spans="1:23" ht="15.75">
      <c r="A96" s="40"/>
      <c r="B96" s="40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105"/>
      <c r="R96" s="133"/>
      <c r="S96" s="42"/>
      <c r="T96" s="42"/>
      <c r="U96" s="42"/>
      <c r="V96" s="42"/>
      <c r="W96" s="42"/>
    </row>
    <row r="97" spans="1:23" ht="15.75">
      <c r="A97" s="43"/>
      <c r="B97" s="43"/>
      <c r="C97" s="44"/>
      <c r="D97" s="134"/>
      <c r="E97" s="134"/>
      <c r="F97" s="134"/>
      <c r="G97" s="134"/>
      <c r="H97" s="135"/>
      <c r="I97" s="135"/>
      <c r="J97" s="135"/>
      <c r="K97" s="135"/>
      <c r="L97" s="135"/>
      <c r="M97" s="135"/>
      <c r="N97" s="135"/>
      <c r="O97" s="135"/>
      <c r="P97" s="135"/>
      <c r="Q97" s="107"/>
      <c r="R97" s="136"/>
      <c r="S97" s="136"/>
      <c r="T97" s="136"/>
      <c r="U97" s="137"/>
      <c r="V97" s="137"/>
      <c r="W97" s="137"/>
    </row>
    <row r="98" spans="20:23" ht="12.75">
      <c r="T98" s="127"/>
      <c r="U98" s="127"/>
      <c r="V98" s="127"/>
      <c r="W98" s="127"/>
    </row>
  </sheetData>
  <sheetProtection/>
  <printOptions/>
  <pageMargins left="0.44" right="0.17" top="0.32" bottom="0.16" header="0.2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69"/>
  <sheetViews>
    <sheetView zoomScale="150" zoomScaleNormal="150" zoomScalePageLayoutView="0" workbookViewId="0" topLeftCell="A1">
      <selection activeCell="K4" sqref="K4"/>
    </sheetView>
  </sheetViews>
  <sheetFormatPr defaultColWidth="9.140625" defaultRowHeight="12.75"/>
  <cols>
    <col min="1" max="1" width="5.28125" style="46" customWidth="1"/>
    <col min="2" max="2" width="21.421875" style="56" customWidth="1"/>
    <col min="3" max="3" width="11.28125" style="46" customWidth="1"/>
    <col min="4" max="4" width="11.00390625" style="46" customWidth="1"/>
    <col min="5" max="5" width="7.57421875" style="46" customWidth="1"/>
    <col min="6" max="6" width="6.00390625" style="46" customWidth="1"/>
    <col min="7" max="7" width="5.8515625" style="46" customWidth="1"/>
    <col min="8" max="8" width="7.421875" style="46" customWidth="1"/>
    <col min="9" max="9" width="7.57421875" style="46" customWidth="1"/>
    <col min="10" max="10" width="9.00390625" style="46" customWidth="1"/>
    <col min="11" max="11" width="7.421875" style="50" customWidth="1"/>
    <col min="12" max="12" width="5.00390625" style="46" customWidth="1"/>
    <col min="13" max="13" width="6.421875" style="46" customWidth="1"/>
    <col min="14" max="15" width="9.140625" style="46" customWidth="1"/>
    <col min="16" max="16" width="11.28125" style="46" bestFit="1" customWidth="1"/>
    <col min="17" max="16384" width="9.140625" style="46" customWidth="1"/>
  </cols>
  <sheetData>
    <row r="2" spans="2:4" ht="15.75">
      <c r="B2" s="159" t="s">
        <v>114</v>
      </c>
      <c r="C2" s="160"/>
      <c r="D2" s="160"/>
    </row>
    <row r="3" spans="1:13" s="53" customFormat="1" ht="63">
      <c r="A3" s="31" t="s">
        <v>0</v>
      </c>
      <c r="B3" s="31" t="s">
        <v>1</v>
      </c>
      <c r="C3" s="31" t="s">
        <v>115</v>
      </c>
      <c r="D3" s="31" t="s">
        <v>116</v>
      </c>
      <c r="E3" s="31" t="s">
        <v>117</v>
      </c>
      <c r="F3" s="31" t="s">
        <v>79</v>
      </c>
      <c r="G3" s="31" t="s">
        <v>80</v>
      </c>
      <c r="H3" s="31" t="s">
        <v>81</v>
      </c>
      <c r="I3" s="52" t="s">
        <v>82</v>
      </c>
      <c r="J3" s="31" t="s">
        <v>83</v>
      </c>
      <c r="K3" s="52" t="s">
        <v>84</v>
      </c>
      <c r="L3" s="31" t="s">
        <v>85</v>
      </c>
      <c r="M3" s="31" t="s">
        <v>86</v>
      </c>
    </row>
    <row r="4" spans="1:13" s="68" customFormat="1" ht="15.75">
      <c r="A4" s="67">
        <v>1</v>
      </c>
      <c r="B4" s="67" t="s">
        <v>63</v>
      </c>
      <c r="C4" s="67">
        <v>105</v>
      </c>
      <c r="D4" s="67">
        <v>105</v>
      </c>
      <c r="E4" s="67">
        <v>300</v>
      </c>
      <c r="F4" s="67">
        <f>C4*18</f>
        <v>1890</v>
      </c>
      <c r="G4" s="67">
        <f>D4*9</f>
        <v>945</v>
      </c>
      <c r="H4" s="67">
        <f>E4*18</f>
        <v>5400</v>
      </c>
      <c r="I4" s="67">
        <f>F4+G4+H4</f>
        <v>8235</v>
      </c>
      <c r="J4" s="67">
        <f>C4*18+D4*9+E4*18</f>
        <v>8235</v>
      </c>
      <c r="K4" s="67">
        <f>C4*18+D4*5+E4/2*18</f>
        <v>5115</v>
      </c>
      <c r="L4" s="67">
        <f>C4</f>
        <v>105</v>
      </c>
      <c r="M4" s="67">
        <f aca="true" t="shared" si="0" ref="M4:M51">C4*2+D4+E4*2</f>
        <v>915</v>
      </c>
    </row>
    <row r="5" spans="1:13" s="68" customFormat="1" ht="15.75">
      <c r="A5" s="67">
        <v>2</v>
      </c>
      <c r="B5" s="67" t="s">
        <v>118</v>
      </c>
      <c r="C5" s="67">
        <v>105</v>
      </c>
      <c r="D5" s="67">
        <v>105</v>
      </c>
      <c r="E5" s="67">
        <v>300</v>
      </c>
      <c r="F5" s="67">
        <f aca="true" t="shared" si="1" ref="F5:F51">C5*18</f>
        <v>1890</v>
      </c>
      <c r="G5" s="67">
        <f aca="true" t="shared" si="2" ref="G5:G51">D5*9</f>
        <v>945</v>
      </c>
      <c r="H5" s="67">
        <f aca="true" t="shared" si="3" ref="H5:H14">E5*18</f>
        <v>5400</v>
      </c>
      <c r="I5" s="67">
        <f aca="true" t="shared" si="4" ref="I5:I51">F5+G5+H5</f>
        <v>8235</v>
      </c>
      <c r="J5" s="67">
        <f aca="true" t="shared" si="5" ref="J5:J51">C5*18+D5*9+E5*18</f>
        <v>8235</v>
      </c>
      <c r="K5" s="67">
        <f aca="true" t="shared" si="6" ref="K5:K51">C5*18+D5*5+E5/2*18</f>
        <v>5115</v>
      </c>
      <c r="L5" s="67">
        <f aca="true" t="shared" si="7" ref="L5:L17">C5</f>
        <v>105</v>
      </c>
      <c r="M5" s="67">
        <f t="shared" si="0"/>
        <v>915</v>
      </c>
    </row>
    <row r="6" spans="1:13" s="68" customFormat="1" ht="15.75">
      <c r="A6" s="67">
        <v>3</v>
      </c>
      <c r="B6" s="67" t="s">
        <v>119</v>
      </c>
      <c r="C6" s="67">
        <v>105</v>
      </c>
      <c r="D6" s="67">
        <v>105</v>
      </c>
      <c r="E6" s="67">
        <v>300</v>
      </c>
      <c r="F6" s="67">
        <f t="shared" si="1"/>
        <v>1890</v>
      </c>
      <c r="G6" s="67">
        <f t="shared" si="2"/>
        <v>945</v>
      </c>
      <c r="H6" s="67">
        <f t="shared" si="3"/>
        <v>5400</v>
      </c>
      <c r="I6" s="67">
        <f t="shared" si="4"/>
        <v>8235</v>
      </c>
      <c r="J6" s="67">
        <f t="shared" si="5"/>
        <v>8235</v>
      </c>
      <c r="K6" s="67">
        <f t="shared" si="6"/>
        <v>5115</v>
      </c>
      <c r="L6" s="67">
        <f t="shared" si="7"/>
        <v>105</v>
      </c>
      <c r="M6" s="67">
        <f t="shared" si="0"/>
        <v>915</v>
      </c>
    </row>
    <row r="7" spans="1:13" s="68" customFormat="1" ht="15.75">
      <c r="A7" s="67">
        <v>4</v>
      </c>
      <c r="B7" s="67" t="s">
        <v>64</v>
      </c>
      <c r="C7" s="67">
        <v>105</v>
      </c>
      <c r="D7" s="67">
        <v>105</v>
      </c>
      <c r="E7" s="67">
        <v>300</v>
      </c>
      <c r="F7" s="67">
        <f t="shared" si="1"/>
        <v>1890</v>
      </c>
      <c r="G7" s="67">
        <f t="shared" si="2"/>
        <v>945</v>
      </c>
      <c r="H7" s="67">
        <f t="shared" si="3"/>
        <v>5400</v>
      </c>
      <c r="I7" s="67">
        <f t="shared" si="4"/>
        <v>8235</v>
      </c>
      <c r="J7" s="67">
        <f t="shared" si="5"/>
        <v>8235</v>
      </c>
      <c r="K7" s="67">
        <f t="shared" si="6"/>
        <v>5115</v>
      </c>
      <c r="L7" s="67">
        <f t="shared" si="7"/>
        <v>105</v>
      </c>
      <c r="M7" s="67">
        <f t="shared" si="0"/>
        <v>915</v>
      </c>
    </row>
    <row r="8" spans="1:20" s="68" customFormat="1" ht="15.75">
      <c r="A8" s="67">
        <v>5</v>
      </c>
      <c r="B8" s="67" t="s">
        <v>94</v>
      </c>
      <c r="C8" s="67">
        <v>105</v>
      </c>
      <c r="D8" s="67">
        <v>105</v>
      </c>
      <c r="E8" s="67">
        <v>300</v>
      </c>
      <c r="F8" s="67">
        <f t="shared" si="1"/>
        <v>1890</v>
      </c>
      <c r="G8" s="67">
        <f t="shared" si="2"/>
        <v>945</v>
      </c>
      <c r="H8" s="67">
        <f t="shared" si="3"/>
        <v>5400</v>
      </c>
      <c r="I8" s="67">
        <f t="shared" si="4"/>
        <v>8235</v>
      </c>
      <c r="J8" s="67">
        <f t="shared" si="5"/>
        <v>8235</v>
      </c>
      <c r="K8" s="67">
        <f t="shared" si="6"/>
        <v>5115</v>
      </c>
      <c r="L8" s="67">
        <f t="shared" si="7"/>
        <v>105</v>
      </c>
      <c r="M8" s="67">
        <f t="shared" si="0"/>
        <v>915</v>
      </c>
      <c r="T8" s="69"/>
    </row>
    <row r="9" spans="1:13" s="68" customFormat="1" ht="15.75">
      <c r="A9" s="67">
        <v>6</v>
      </c>
      <c r="B9" s="67" t="s">
        <v>95</v>
      </c>
      <c r="C9" s="67">
        <v>105</v>
      </c>
      <c r="D9" s="67">
        <v>105</v>
      </c>
      <c r="E9" s="67">
        <v>300</v>
      </c>
      <c r="F9" s="67">
        <f t="shared" si="1"/>
        <v>1890</v>
      </c>
      <c r="G9" s="67">
        <f t="shared" si="2"/>
        <v>945</v>
      </c>
      <c r="H9" s="67">
        <f t="shared" si="3"/>
        <v>5400</v>
      </c>
      <c r="I9" s="67">
        <f t="shared" si="4"/>
        <v>8235</v>
      </c>
      <c r="J9" s="67">
        <f t="shared" si="5"/>
        <v>8235</v>
      </c>
      <c r="K9" s="67">
        <f t="shared" si="6"/>
        <v>5115</v>
      </c>
      <c r="L9" s="67">
        <f t="shared" si="7"/>
        <v>105</v>
      </c>
      <c r="M9" s="67">
        <f t="shared" si="0"/>
        <v>915</v>
      </c>
    </row>
    <row r="10" spans="1:13" s="68" customFormat="1" ht="15.75">
      <c r="A10" s="67">
        <v>7</v>
      </c>
      <c r="B10" s="67" t="s">
        <v>96</v>
      </c>
      <c r="C10" s="67">
        <v>105</v>
      </c>
      <c r="D10" s="67">
        <v>105</v>
      </c>
      <c r="E10" s="67">
        <v>300</v>
      </c>
      <c r="F10" s="67">
        <f t="shared" si="1"/>
        <v>1890</v>
      </c>
      <c r="G10" s="67">
        <f t="shared" si="2"/>
        <v>945</v>
      </c>
      <c r="H10" s="67">
        <f t="shared" si="3"/>
        <v>5400</v>
      </c>
      <c r="I10" s="67">
        <f t="shared" si="4"/>
        <v>8235</v>
      </c>
      <c r="J10" s="67">
        <f t="shared" si="5"/>
        <v>8235</v>
      </c>
      <c r="K10" s="67">
        <f t="shared" si="6"/>
        <v>5115</v>
      </c>
      <c r="L10" s="67">
        <f t="shared" si="7"/>
        <v>105</v>
      </c>
      <c r="M10" s="67">
        <f t="shared" si="0"/>
        <v>915</v>
      </c>
    </row>
    <row r="11" spans="1:20" s="68" customFormat="1" ht="23.25" customHeight="1">
      <c r="A11" s="67">
        <v>8</v>
      </c>
      <c r="B11" s="67" t="s">
        <v>97</v>
      </c>
      <c r="C11" s="67">
        <v>105</v>
      </c>
      <c r="D11" s="67">
        <v>105</v>
      </c>
      <c r="E11" s="67">
        <v>300</v>
      </c>
      <c r="F11" s="67">
        <f t="shared" si="1"/>
        <v>1890</v>
      </c>
      <c r="G11" s="67">
        <f t="shared" si="2"/>
        <v>945</v>
      </c>
      <c r="H11" s="67">
        <f t="shared" si="3"/>
        <v>5400</v>
      </c>
      <c r="I11" s="67">
        <f t="shared" si="4"/>
        <v>8235</v>
      </c>
      <c r="J11" s="67">
        <f t="shared" si="5"/>
        <v>8235</v>
      </c>
      <c r="K11" s="67">
        <f t="shared" si="6"/>
        <v>5115</v>
      </c>
      <c r="L11" s="67">
        <f t="shared" si="7"/>
        <v>105</v>
      </c>
      <c r="M11" s="67">
        <f t="shared" si="0"/>
        <v>915</v>
      </c>
      <c r="P11" s="68" t="s">
        <v>76</v>
      </c>
      <c r="T11" s="69"/>
    </row>
    <row r="12" spans="1:13" s="77" customFormat="1" ht="18" customHeight="1">
      <c r="A12" s="76">
        <v>9</v>
      </c>
      <c r="B12" s="76" t="s">
        <v>120</v>
      </c>
      <c r="C12" s="76">
        <v>87</v>
      </c>
      <c r="D12" s="76">
        <v>87</v>
      </c>
      <c r="E12" s="76">
        <v>300</v>
      </c>
      <c r="F12" s="67">
        <f t="shared" si="1"/>
        <v>1566</v>
      </c>
      <c r="G12" s="76">
        <f t="shared" si="2"/>
        <v>783</v>
      </c>
      <c r="H12" s="76">
        <f t="shared" si="3"/>
        <v>5400</v>
      </c>
      <c r="I12" s="76">
        <f t="shared" si="4"/>
        <v>7749</v>
      </c>
      <c r="J12" s="76">
        <f t="shared" si="5"/>
        <v>7749</v>
      </c>
      <c r="K12" s="67">
        <f t="shared" si="6"/>
        <v>4701</v>
      </c>
      <c r="L12" s="76">
        <f t="shared" si="7"/>
        <v>87</v>
      </c>
      <c r="M12" s="76">
        <f t="shared" si="0"/>
        <v>861</v>
      </c>
    </row>
    <row r="13" spans="1:13" s="77" customFormat="1" ht="33.75" customHeight="1">
      <c r="A13" s="76"/>
      <c r="B13" s="76" t="s">
        <v>93</v>
      </c>
      <c r="C13" s="76">
        <v>0</v>
      </c>
      <c r="D13" s="76">
        <v>87</v>
      </c>
      <c r="E13" s="76">
        <v>0</v>
      </c>
      <c r="F13" s="67">
        <f t="shared" si="1"/>
        <v>0</v>
      </c>
      <c r="G13" s="76">
        <f t="shared" si="2"/>
        <v>783</v>
      </c>
      <c r="H13" s="76">
        <f t="shared" si="3"/>
        <v>0</v>
      </c>
      <c r="I13" s="76">
        <f t="shared" si="4"/>
        <v>783</v>
      </c>
      <c r="J13" s="76">
        <f t="shared" si="5"/>
        <v>783</v>
      </c>
      <c r="K13" s="74">
        <f t="shared" si="6"/>
        <v>435</v>
      </c>
      <c r="L13" s="76">
        <f t="shared" si="7"/>
        <v>0</v>
      </c>
      <c r="M13" s="76">
        <f t="shared" si="0"/>
        <v>87</v>
      </c>
    </row>
    <row r="14" spans="1:13" s="61" customFormat="1" ht="15.75">
      <c r="A14" s="60">
        <v>10</v>
      </c>
      <c r="B14" s="60" t="s">
        <v>65</v>
      </c>
      <c r="C14" s="60">
        <v>110</v>
      </c>
      <c r="D14" s="60">
        <v>110</v>
      </c>
      <c r="E14" s="60">
        <v>300</v>
      </c>
      <c r="F14" s="57">
        <f t="shared" si="1"/>
        <v>1980</v>
      </c>
      <c r="G14" s="57">
        <f t="shared" si="2"/>
        <v>990</v>
      </c>
      <c r="H14" s="60">
        <f t="shared" si="3"/>
        <v>5400</v>
      </c>
      <c r="I14" s="57">
        <f t="shared" si="4"/>
        <v>8370</v>
      </c>
      <c r="J14" s="57">
        <f t="shared" si="5"/>
        <v>8370</v>
      </c>
      <c r="K14" s="67">
        <f t="shared" si="6"/>
        <v>5230</v>
      </c>
      <c r="L14" s="60">
        <f t="shared" si="7"/>
        <v>110</v>
      </c>
      <c r="M14" s="60">
        <f t="shared" si="0"/>
        <v>930</v>
      </c>
    </row>
    <row r="15" spans="1:13" s="61" customFormat="1" ht="15.75">
      <c r="A15" s="60"/>
      <c r="B15" s="60" t="s">
        <v>77</v>
      </c>
      <c r="C15" s="60">
        <v>75</v>
      </c>
      <c r="D15" s="60">
        <v>75</v>
      </c>
      <c r="E15" s="60">
        <v>0</v>
      </c>
      <c r="F15" s="57">
        <f t="shared" si="1"/>
        <v>1350</v>
      </c>
      <c r="G15" s="57">
        <f t="shared" si="2"/>
        <v>675</v>
      </c>
      <c r="H15" s="60">
        <f>E15*12</f>
        <v>0</v>
      </c>
      <c r="I15" s="57">
        <f t="shared" si="4"/>
        <v>2025</v>
      </c>
      <c r="J15" s="57">
        <f t="shared" si="5"/>
        <v>2025</v>
      </c>
      <c r="K15" s="67">
        <f t="shared" si="6"/>
        <v>1725</v>
      </c>
      <c r="L15" s="60">
        <f t="shared" si="7"/>
        <v>75</v>
      </c>
      <c r="M15" s="60">
        <f t="shared" si="0"/>
        <v>225</v>
      </c>
    </row>
    <row r="16" spans="1:13" s="61" customFormat="1" ht="15.75">
      <c r="A16" s="60"/>
      <c r="B16" s="79" t="s">
        <v>88</v>
      </c>
      <c r="C16" s="60">
        <v>0</v>
      </c>
      <c r="D16" s="60">
        <v>75</v>
      </c>
      <c r="E16" s="60">
        <v>0</v>
      </c>
      <c r="F16" s="57">
        <f t="shared" si="1"/>
        <v>0</v>
      </c>
      <c r="G16" s="57">
        <f t="shared" si="2"/>
        <v>675</v>
      </c>
      <c r="H16" s="60"/>
      <c r="I16" s="57"/>
      <c r="J16" s="57">
        <f t="shared" si="5"/>
        <v>675</v>
      </c>
      <c r="K16" s="67">
        <f t="shared" si="6"/>
        <v>375</v>
      </c>
      <c r="L16" s="60">
        <f t="shared" si="7"/>
        <v>0</v>
      </c>
      <c r="M16" s="60">
        <f t="shared" si="0"/>
        <v>75</v>
      </c>
    </row>
    <row r="17" spans="1:13" s="61" customFormat="1" ht="15.75">
      <c r="A17" s="60"/>
      <c r="B17" s="79" t="s">
        <v>89</v>
      </c>
      <c r="C17" s="60">
        <v>0</v>
      </c>
      <c r="D17" s="60">
        <v>75</v>
      </c>
      <c r="E17" s="60">
        <v>0</v>
      </c>
      <c r="F17" s="57">
        <f t="shared" si="1"/>
        <v>0</v>
      </c>
      <c r="G17" s="57">
        <f t="shared" si="2"/>
        <v>675</v>
      </c>
      <c r="H17" s="60"/>
      <c r="I17" s="57"/>
      <c r="J17" s="57">
        <f t="shared" si="5"/>
        <v>675</v>
      </c>
      <c r="K17" s="67">
        <f t="shared" si="6"/>
        <v>375</v>
      </c>
      <c r="L17" s="60">
        <f t="shared" si="7"/>
        <v>0</v>
      </c>
      <c r="M17" s="60">
        <f t="shared" si="0"/>
        <v>75</v>
      </c>
    </row>
    <row r="18" spans="1:13" s="50" customFormat="1" ht="15.75">
      <c r="A18" s="49">
        <v>11</v>
      </c>
      <c r="B18" s="49" t="s">
        <v>98</v>
      </c>
      <c r="C18" s="49">
        <v>110</v>
      </c>
      <c r="D18" s="49">
        <v>110</v>
      </c>
      <c r="E18" s="49">
        <v>300</v>
      </c>
      <c r="F18" s="45">
        <f t="shared" si="1"/>
        <v>1980</v>
      </c>
      <c r="G18" s="45">
        <f t="shared" si="2"/>
        <v>990</v>
      </c>
      <c r="H18" s="49">
        <f aca="true" t="shared" si="8" ref="H18:H31">E18*18</f>
        <v>5400</v>
      </c>
      <c r="I18" s="45">
        <f t="shared" si="4"/>
        <v>8370</v>
      </c>
      <c r="J18" s="45">
        <f t="shared" si="5"/>
        <v>8370</v>
      </c>
      <c r="K18" s="67">
        <f t="shared" si="6"/>
        <v>5230</v>
      </c>
      <c r="L18" s="49">
        <f aca="true" t="shared" si="9" ref="L18:L27">C18</f>
        <v>110</v>
      </c>
      <c r="M18" s="49">
        <f t="shared" si="0"/>
        <v>930</v>
      </c>
    </row>
    <row r="19" spans="1:13" s="77" customFormat="1" ht="15.75">
      <c r="A19" s="76">
        <v>12</v>
      </c>
      <c r="B19" s="76" t="s">
        <v>66</v>
      </c>
      <c r="C19" s="76">
        <v>87</v>
      </c>
      <c r="D19" s="76">
        <v>87</v>
      </c>
      <c r="E19" s="76">
        <v>300</v>
      </c>
      <c r="F19" s="76">
        <f t="shared" si="1"/>
        <v>1566</v>
      </c>
      <c r="G19" s="76">
        <f t="shared" si="2"/>
        <v>783</v>
      </c>
      <c r="H19" s="76">
        <f t="shared" si="8"/>
        <v>5400</v>
      </c>
      <c r="I19" s="76">
        <f t="shared" si="4"/>
        <v>7749</v>
      </c>
      <c r="J19" s="76">
        <f t="shared" si="5"/>
        <v>7749</v>
      </c>
      <c r="K19" s="67">
        <f t="shared" si="6"/>
        <v>4701</v>
      </c>
      <c r="L19" s="76">
        <f t="shared" si="9"/>
        <v>87</v>
      </c>
      <c r="M19" s="76">
        <f t="shared" si="0"/>
        <v>861</v>
      </c>
    </row>
    <row r="20" spans="1:13" s="68" customFormat="1" ht="15.75">
      <c r="A20" s="67">
        <v>13</v>
      </c>
      <c r="B20" s="67" t="s">
        <v>67</v>
      </c>
      <c r="C20" s="67">
        <v>105</v>
      </c>
      <c r="D20" s="67">
        <v>105</v>
      </c>
      <c r="E20" s="67">
        <v>300</v>
      </c>
      <c r="F20" s="67">
        <f t="shared" si="1"/>
        <v>1890</v>
      </c>
      <c r="G20" s="67">
        <f t="shared" si="2"/>
        <v>945</v>
      </c>
      <c r="H20" s="67">
        <f t="shared" si="8"/>
        <v>5400</v>
      </c>
      <c r="I20" s="67">
        <f t="shared" si="4"/>
        <v>8235</v>
      </c>
      <c r="J20" s="67">
        <f t="shared" si="5"/>
        <v>8235</v>
      </c>
      <c r="K20" s="67">
        <f t="shared" si="6"/>
        <v>5115</v>
      </c>
      <c r="L20" s="67">
        <f t="shared" si="9"/>
        <v>105</v>
      </c>
      <c r="M20" s="67">
        <f t="shared" si="0"/>
        <v>915</v>
      </c>
    </row>
    <row r="21" spans="1:13" s="63" customFormat="1" ht="41.25" customHeight="1">
      <c r="A21" s="62">
        <v>14</v>
      </c>
      <c r="B21" s="62" t="s">
        <v>121</v>
      </c>
      <c r="C21" s="62">
        <v>0</v>
      </c>
      <c r="D21" s="62">
        <v>105</v>
      </c>
      <c r="E21" s="62">
        <v>300</v>
      </c>
      <c r="F21" s="57">
        <f t="shared" si="1"/>
        <v>0</v>
      </c>
      <c r="G21" s="66">
        <f t="shared" si="2"/>
        <v>945</v>
      </c>
      <c r="H21" s="62">
        <f t="shared" si="8"/>
        <v>5400</v>
      </c>
      <c r="I21" s="57">
        <f t="shared" si="4"/>
        <v>6345</v>
      </c>
      <c r="J21" s="57">
        <f>C21*18+D21*9+E21*18</f>
        <v>6345</v>
      </c>
      <c r="K21" s="67">
        <f t="shared" si="6"/>
        <v>3225</v>
      </c>
      <c r="L21" s="62">
        <v>105</v>
      </c>
      <c r="M21" s="62">
        <f t="shared" si="0"/>
        <v>705</v>
      </c>
    </row>
    <row r="22" spans="1:13" s="63" customFormat="1" ht="23.25" customHeight="1">
      <c r="A22" s="62"/>
      <c r="B22" s="79" t="s">
        <v>90</v>
      </c>
      <c r="C22" s="62">
        <v>0</v>
      </c>
      <c r="D22" s="62">
        <v>75</v>
      </c>
      <c r="E22" s="62">
        <v>0</v>
      </c>
      <c r="F22" s="57">
        <f t="shared" si="1"/>
        <v>0</v>
      </c>
      <c r="G22" s="66">
        <f t="shared" si="2"/>
        <v>675</v>
      </c>
      <c r="H22" s="62"/>
      <c r="I22" s="57"/>
      <c r="J22" s="57">
        <f>C22*18+D22*9+E22*18</f>
        <v>675</v>
      </c>
      <c r="K22" s="67">
        <f t="shared" si="6"/>
        <v>375</v>
      </c>
      <c r="L22" s="62">
        <v>0</v>
      </c>
      <c r="M22" s="62">
        <f t="shared" si="0"/>
        <v>75</v>
      </c>
    </row>
    <row r="23" spans="1:13" s="50" customFormat="1" ht="15.75">
      <c r="A23" s="49">
        <v>15</v>
      </c>
      <c r="B23" s="49" t="s">
        <v>68</v>
      </c>
      <c r="C23" s="49">
        <v>87</v>
      </c>
      <c r="D23" s="49">
        <v>87</v>
      </c>
      <c r="E23" s="49">
        <v>300</v>
      </c>
      <c r="F23" s="45">
        <f t="shared" si="1"/>
        <v>1566</v>
      </c>
      <c r="G23" s="45">
        <f t="shared" si="2"/>
        <v>783</v>
      </c>
      <c r="H23" s="49">
        <f t="shared" si="8"/>
        <v>5400</v>
      </c>
      <c r="I23" s="45">
        <f t="shared" si="4"/>
        <v>7749</v>
      </c>
      <c r="J23" s="45">
        <f t="shared" si="5"/>
        <v>7749</v>
      </c>
      <c r="K23" s="67">
        <f t="shared" si="6"/>
        <v>4701</v>
      </c>
      <c r="L23" s="49">
        <f t="shared" si="9"/>
        <v>87</v>
      </c>
      <c r="M23" s="49">
        <f t="shared" si="0"/>
        <v>861</v>
      </c>
    </row>
    <row r="24" spans="1:13" s="68" customFormat="1" ht="15.75">
      <c r="A24" s="67">
        <v>16</v>
      </c>
      <c r="B24" s="67" t="s">
        <v>69</v>
      </c>
      <c r="C24" s="67">
        <v>105</v>
      </c>
      <c r="D24" s="67">
        <v>105</v>
      </c>
      <c r="E24" s="67">
        <v>300</v>
      </c>
      <c r="F24" s="67">
        <f t="shared" si="1"/>
        <v>1890</v>
      </c>
      <c r="G24" s="67">
        <f t="shared" si="2"/>
        <v>945</v>
      </c>
      <c r="H24" s="67">
        <f t="shared" si="8"/>
        <v>5400</v>
      </c>
      <c r="I24" s="67">
        <f t="shared" si="4"/>
        <v>8235</v>
      </c>
      <c r="J24" s="67">
        <f t="shared" si="5"/>
        <v>8235</v>
      </c>
      <c r="K24" s="67">
        <f t="shared" si="6"/>
        <v>5115</v>
      </c>
      <c r="L24" s="67">
        <f t="shared" si="9"/>
        <v>105</v>
      </c>
      <c r="M24" s="67">
        <f t="shared" si="0"/>
        <v>915</v>
      </c>
    </row>
    <row r="25" spans="1:13" s="68" customFormat="1" ht="15.75">
      <c r="A25" s="67">
        <v>17</v>
      </c>
      <c r="B25" s="67" t="s">
        <v>70</v>
      </c>
      <c r="C25" s="67">
        <v>105</v>
      </c>
      <c r="D25" s="67">
        <v>105</v>
      </c>
      <c r="E25" s="67">
        <v>300</v>
      </c>
      <c r="F25" s="67">
        <f t="shared" si="1"/>
        <v>1890</v>
      </c>
      <c r="G25" s="67">
        <f t="shared" si="2"/>
        <v>945</v>
      </c>
      <c r="H25" s="67">
        <f t="shared" si="8"/>
        <v>5400</v>
      </c>
      <c r="I25" s="67">
        <f t="shared" si="4"/>
        <v>8235</v>
      </c>
      <c r="J25" s="67">
        <f t="shared" si="5"/>
        <v>8235</v>
      </c>
      <c r="K25" s="67">
        <f t="shared" si="6"/>
        <v>5115</v>
      </c>
      <c r="L25" s="67">
        <f t="shared" si="9"/>
        <v>105</v>
      </c>
      <c r="M25" s="67">
        <f t="shared" si="0"/>
        <v>915</v>
      </c>
    </row>
    <row r="26" spans="1:13" s="68" customFormat="1" ht="15.75">
      <c r="A26" s="67"/>
      <c r="B26" s="80" t="s">
        <v>99</v>
      </c>
      <c r="C26" s="67">
        <v>0</v>
      </c>
      <c r="D26" s="67">
        <v>75</v>
      </c>
      <c r="E26" s="67">
        <v>0</v>
      </c>
      <c r="F26" s="67">
        <f t="shared" si="1"/>
        <v>0</v>
      </c>
      <c r="G26" s="67">
        <f t="shared" si="2"/>
        <v>675</v>
      </c>
      <c r="H26" s="67"/>
      <c r="I26" s="67"/>
      <c r="J26" s="67">
        <f t="shared" si="5"/>
        <v>675</v>
      </c>
      <c r="K26" s="67">
        <f t="shared" si="6"/>
        <v>375</v>
      </c>
      <c r="L26" s="67">
        <f t="shared" si="9"/>
        <v>0</v>
      </c>
      <c r="M26" s="67">
        <f t="shared" si="0"/>
        <v>75</v>
      </c>
    </row>
    <row r="27" spans="1:13" s="68" customFormat="1" ht="31.5">
      <c r="A27" s="67"/>
      <c r="B27" s="80" t="s">
        <v>91</v>
      </c>
      <c r="C27" s="67">
        <v>0</v>
      </c>
      <c r="D27" s="67">
        <v>75</v>
      </c>
      <c r="E27" s="67">
        <v>0</v>
      </c>
      <c r="F27" s="67">
        <f t="shared" si="1"/>
        <v>0</v>
      </c>
      <c r="G27" s="67">
        <f t="shared" si="2"/>
        <v>675</v>
      </c>
      <c r="H27" s="67"/>
      <c r="I27" s="67"/>
      <c r="J27" s="67">
        <f t="shared" si="5"/>
        <v>675</v>
      </c>
      <c r="K27" s="67">
        <f t="shared" si="6"/>
        <v>375</v>
      </c>
      <c r="L27" s="67">
        <f t="shared" si="9"/>
        <v>0</v>
      </c>
      <c r="M27" s="67">
        <f t="shared" si="0"/>
        <v>75</v>
      </c>
    </row>
    <row r="28" spans="1:13" s="68" customFormat="1" ht="17.25" customHeight="1">
      <c r="A28" s="67">
        <v>18</v>
      </c>
      <c r="B28" s="67" t="s">
        <v>71</v>
      </c>
      <c r="C28" s="67">
        <v>105</v>
      </c>
      <c r="D28" s="67">
        <v>105</v>
      </c>
      <c r="E28" s="67">
        <v>300</v>
      </c>
      <c r="F28" s="67">
        <f t="shared" si="1"/>
        <v>1890</v>
      </c>
      <c r="G28" s="67">
        <f t="shared" si="2"/>
        <v>945</v>
      </c>
      <c r="H28" s="67">
        <f t="shared" si="8"/>
        <v>5400</v>
      </c>
      <c r="I28" s="67">
        <f t="shared" si="4"/>
        <v>8235</v>
      </c>
      <c r="J28" s="67">
        <f t="shared" si="5"/>
        <v>8235</v>
      </c>
      <c r="K28" s="67">
        <f t="shared" si="6"/>
        <v>5115</v>
      </c>
      <c r="L28" s="67">
        <f aca="true" t="shared" si="10" ref="L28:L51">C28</f>
        <v>105</v>
      </c>
      <c r="M28" s="67">
        <f t="shared" si="0"/>
        <v>915</v>
      </c>
    </row>
    <row r="29" spans="1:13" s="68" customFormat="1" ht="17.25" customHeight="1">
      <c r="A29" s="67"/>
      <c r="B29" s="79" t="s">
        <v>100</v>
      </c>
      <c r="C29" s="67">
        <v>0</v>
      </c>
      <c r="D29" s="67">
        <v>75</v>
      </c>
      <c r="E29" s="67">
        <v>0</v>
      </c>
      <c r="F29" s="67">
        <f t="shared" si="1"/>
        <v>0</v>
      </c>
      <c r="G29" s="67">
        <f t="shared" si="2"/>
        <v>675</v>
      </c>
      <c r="H29" s="67"/>
      <c r="I29" s="67"/>
      <c r="J29" s="67">
        <f t="shared" si="5"/>
        <v>675</v>
      </c>
      <c r="K29" s="67">
        <f t="shared" si="6"/>
        <v>375</v>
      </c>
      <c r="L29" s="67">
        <f t="shared" si="10"/>
        <v>0</v>
      </c>
      <c r="M29" s="67">
        <f t="shared" si="0"/>
        <v>75</v>
      </c>
    </row>
    <row r="30" spans="1:13" s="50" customFormat="1" ht="15.75">
      <c r="A30" s="49">
        <v>19</v>
      </c>
      <c r="B30" s="49" t="s">
        <v>101</v>
      </c>
      <c r="C30" s="49">
        <v>87</v>
      </c>
      <c r="D30" s="49">
        <v>87</v>
      </c>
      <c r="E30" s="49">
        <v>300</v>
      </c>
      <c r="F30" s="45">
        <f t="shared" si="1"/>
        <v>1566</v>
      </c>
      <c r="G30" s="45">
        <f t="shared" si="2"/>
        <v>783</v>
      </c>
      <c r="H30" s="49">
        <f t="shared" si="8"/>
        <v>5400</v>
      </c>
      <c r="I30" s="45">
        <f t="shared" si="4"/>
        <v>7749</v>
      </c>
      <c r="J30" s="45">
        <f t="shared" si="5"/>
        <v>7749</v>
      </c>
      <c r="K30" s="67">
        <f t="shared" si="6"/>
        <v>4701</v>
      </c>
      <c r="L30" s="49">
        <f t="shared" si="10"/>
        <v>87</v>
      </c>
      <c r="M30" s="49">
        <f t="shared" si="0"/>
        <v>861</v>
      </c>
    </row>
    <row r="31" spans="1:13" s="65" customFormat="1" ht="47.25" customHeight="1">
      <c r="A31" s="64">
        <v>20</v>
      </c>
      <c r="B31" s="78" t="s">
        <v>87</v>
      </c>
      <c r="C31" s="64">
        <v>0</v>
      </c>
      <c r="D31" s="64">
        <v>105</v>
      </c>
      <c r="E31" s="64">
        <v>300</v>
      </c>
      <c r="F31" s="57">
        <f t="shared" si="1"/>
        <v>0</v>
      </c>
      <c r="G31" s="57">
        <f t="shared" si="2"/>
        <v>945</v>
      </c>
      <c r="H31" s="64">
        <f t="shared" si="8"/>
        <v>5400</v>
      </c>
      <c r="I31" s="57">
        <f t="shared" si="4"/>
        <v>6345</v>
      </c>
      <c r="J31" s="57">
        <f t="shared" si="5"/>
        <v>6345</v>
      </c>
      <c r="K31" s="67">
        <f t="shared" si="6"/>
        <v>3225</v>
      </c>
      <c r="L31" s="64">
        <f t="shared" si="10"/>
        <v>0</v>
      </c>
      <c r="M31" s="64">
        <f t="shared" si="0"/>
        <v>705</v>
      </c>
    </row>
    <row r="32" spans="1:13" s="58" customFormat="1" ht="36" customHeight="1">
      <c r="A32" s="57"/>
      <c r="B32" s="57" t="s">
        <v>102</v>
      </c>
      <c r="C32" s="57">
        <v>75</v>
      </c>
      <c r="D32" s="57">
        <v>75</v>
      </c>
      <c r="E32" s="57">
        <v>0</v>
      </c>
      <c r="F32" s="57">
        <f t="shared" si="1"/>
        <v>1350</v>
      </c>
      <c r="G32" s="57">
        <f t="shared" si="2"/>
        <v>675</v>
      </c>
      <c r="H32" s="57">
        <f>E32*12</f>
        <v>0</v>
      </c>
      <c r="I32" s="57">
        <f t="shared" si="4"/>
        <v>2025</v>
      </c>
      <c r="J32" s="57">
        <f t="shared" si="5"/>
        <v>2025</v>
      </c>
      <c r="K32" s="67">
        <f t="shared" si="6"/>
        <v>1725</v>
      </c>
      <c r="L32" s="57">
        <f t="shared" si="10"/>
        <v>75</v>
      </c>
      <c r="M32" s="57">
        <f t="shared" si="0"/>
        <v>225</v>
      </c>
    </row>
    <row r="33" spans="1:13" s="65" customFormat="1" ht="51.75" customHeight="1">
      <c r="A33" s="64">
        <v>21</v>
      </c>
      <c r="B33" s="78" t="s">
        <v>103</v>
      </c>
      <c r="C33" s="64">
        <v>0</v>
      </c>
      <c r="D33" s="64">
        <v>105</v>
      </c>
      <c r="E33" s="64">
        <v>300</v>
      </c>
      <c r="F33" s="57">
        <f t="shared" si="1"/>
        <v>0</v>
      </c>
      <c r="G33" s="57">
        <f t="shared" si="2"/>
        <v>945</v>
      </c>
      <c r="H33" s="64">
        <f>E33*18</f>
        <v>5400</v>
      </c>
      <c r="I33" s="57">
        <f t="shared" si="4"/>
        <v>6345</v>
      </c>
      <c r="J33" s="57">
        <f t="shared" si="5"/>
        <v>6345</v>
      </c>
      <c r="K33" s="67">
        <f t="shared" si="6"/>
        <v>3225</v>
      </c>
      <c r="L33" s="57">
        <f t="shared" si="10"/>
        <v>0</v>
      </c>
      <c r="M33" s="64">
        <f t="shared" si="0"/>
        <v>705</v>
      </c>
    </row>
    <row r="34" spans="1:13" s="65" customFormat="1" ht="32.25" customHeight="1">
      <c r="A34" s="64"/>
      <c r="B34" s="78" t="s">
        <v>104</v>
      </c>
      <c r="C34" s="64">
        <v>0</v>
      </c>
      <c r="D34" s="64">
        <v>65</v>
      </c>
      <c r="E34" s="64">
        <v>0</v>
      </c>
      <c r="F34" s="57">
        <f t="shared" si="1"/>
        <v>0</v>
      </c>
      <c r="G34" s="57">
        <f t="shared" si="2"/>
        <v>585</v>
      </c>
      <c r="H34" s="64"/>
      <c r="I34" s="57"/>
      <c r="J34" s="57">
        <f t="shared" si="5"/>
        <v>585</v>
      </c>
      <c r="K34" s="67">
        <f t="shared" si="6"/>
        <v>325</v>
      </c>
      <c r="L34" s="57">
        <f t="shared" si="10"/>
        <v>0</v>
      </c>
      <c r="M34" s="64">
        <f t="shared" si="0"/>
        <v>65</v>
      </c>
    </row>
    <row r="35" spans="1:13" s="58" customFormat="1" ht="37.5" customHeight="1">
      <c r="A35" s="57"/>
      <c r="B35" s="57" t="s">
        <v>105</v>
      </c>
      <c r="C35" s="57">
        <v>75</v>
      </c>
      <c r="D35" s="57">
        <v>65</v>
      </c>
      <c r="E35" s="57">
        <v>0</v>
      </c>
      <c r="F35" s="57">
        <f t="shared" si="1"/>
        <v>1350</v>
      </c>
      <c r="G35" s="57">
        <f t="shared" si="2"/>
        <v>585</v>
      </c>
      <c r="H35" s="57">
        <f>E35*12</f>
        <v>0</v>
      </c>
      <c r="I35" s="57">
        <f t="shared" si="4"/>
        <v>1935</v>
      </c>
      <c r="J35" s="57">
        <f t="shared" si="5"/>
        <v>1935</v>
      </c>
      <c r="K35" s="67">
        <f t="shared" si="6"/>
        <v>1675</v>
      </c>
      <c r="L35" s="57">
        <f t="shared" si="10"/>
        <v>75</v>
      </c>
      <c r="M35" s="57">
        <f t="shared" si="0"/>
        <v>215</v>
      </c>
    </row>
    <row r="36" spans="1:13" s="71" customFormat="1" ht="19.5" customHeight="1">
      <c r="A36" s="70">
        <v>22</v>
      </c>
      <c r="B36" s="70" t="s">
        <v>106</v>
      </c>
      <c r="C36" s="70">
        <v>87</v>
      </c>
      <c r="D36" s="70">
        <v>87</v>
      </c>
      <c r="E36" s="70">
        <v>300</v>
      </c>
      <c r="F36" s="70">
        <f t="shared" si="1"/>
        <v>1566</v>
      </c>
      <c r="G36" s="70">
        <f t="shared" si="2"/>
        <v>783</v>
      </c>
      <c r="H36" s="70">
        <f>E36*18</f>
        <v>5400</v>
      </c>
      <c r="I36" s="70">
        <f t="shared" si="4"/>
        <v>7749</v>
      </c>
      <c r="J36" s="70">
        <f t="shared" si="5"/>
        <v>7749</v>
      </c>
      <c r="K36" s="67">
        <f t="shared" si="6"/>
        <v>4701</v>
      </c>
      <c r="L36" s="70">
        <f t="shared" si="10"/>
        <v>87</v>
      </c>
      <c r="M36" s="70">
        <f t="shared" si="0"/>
        <v>861</v>
      </c>
    </row>
    <row r="37" spans="1:13" s="61" customFormat="1" ht="15.75">
      <c r="A37" s="60">
        <v>23</v>
      </c>
      <c r="B37" s="83" t="s">
        <v>107</v>
      </c>
      <c r="C37" s="60">
        <v>105</v>
      </c>
      <c r="D37" s="60">
        <v>105</v>
      </c>
      <c r="E37" s="60">
        <v>300</v>
      </c>
      <c r="F37" s="57">
        <f t="shared" si="1"/>
        <v>1890</v>
      </c>
      <c r="G37" s="57">
        <f t="shared" si="2"/>
        <v>945</v>
      </c>
      <c r="H37" s="60">
        <f>E37*18</f>
        <v>5400</v>
      </c>
      <c r="I37" s="57">
        <f t="shared" si="4"/>
        <v>8235</v>
      </c>
      <c r="J37" s="57">
        <f t="shared" si="5"/>
        <v>8235</v>
      </c>
      <c r="K37" s="67">
        <f t="shared" si="6"/>
        <v>5115</v>
      </c>
      <c r="L37" s="60">
        <f t="shared" si="10"/>
        <v>105</v>
      </c>
      <c r="M37" s="60">
        <f t="shared" si="0"/>
        <v>915</v>
      </c>
    </row>
    <row r="38" spans="1:13" s="61" customFormat="1" ht="36" customHeight="1">
      <c r="A38" s="60"/>
      <c r="B38" s="83" t="s">
        <v>108</v>
      </c>
      <c r="C38" s="60">
        <v>75</v>
      </c>
      <c r="D38" s="60">
        <v>75</v>
      </c>
      <c r="E38" s="60">
        <v>0</v>
      </c>
      <c r="F38" s="57">
        <f t="shared" si="1"/>
        <v>1350</v>
      </c>
      <c r="G38" s="57">
        <f t="shared" si="2"/>
        <v>675</v>
      </c>
      <c r="H38" s="60">
        <f>E38*12</f>
        <v>0</v>
      </c>
      <c r="I38" s="57">
        <f t="shared" si="4"/>
        <v>2025</v>
      </c>
      <c r="J38" s="57">
        <f t="shared" si="5"/>
        <v>2025</v>
      </c>
      <c r="K38" s="67">
        <f t="shared" si="6"/>
        <v>1725</v>
      </c>
      <c r="L38" s="60">
        <f t="shared" si="10"/>
        <v>75</v>
      </c>
      <c r="M38" s="60">
        <f t="shared" si="0"/>
        <v>225</v>
      </c>
    </row>
    <row r="39" spans="1:13" s="68" customFormat="1" ht="15.75">
      <c r="A39" s="67">
        <v>24</v>
      </c>
      <c r="B39" s="67" t="s">
        <v>72</v>
      </c>
      <c r="C39" s="67">
        <v>105</v>
      </c>
      <c r="D39" s="67">
        <v>105</v>
      </c>
      <c r="E39" s="67">
        <v>300</v>
      </c>
      <c r="F39" s="67">
        <f t="shared" si="1"/>
        <v>1890</v>
      </c>
      <c r="G39" s="67">
        <f t="shared" si="2"/>
        <v>945</v>
      </c>
      <c r="H39" s="67">
        <f>E39*18</f>
        <v>5400</v>
      </c>
      <c r="I39" s="67">
        <f t="shared" si="4"/>
        <v>8235</v>
      </c>
      <c r="J39" s="67">
        <f t="shared" si="5"/>
        <v>8235</v>
      </c>
      <c r="K39" s="67">
        <f t="shared" si="6"/>
        <v>5115</v>
      </c>
      <c r="L39" s="67">
        <f t="shared" si="10"/>
        <v>105</v>
      </c>
      <c r="M39" s="67">
        <f t="shared" si="0"/>
        <v>915</v>
      </c>
    </row>
    <row r="40" spans="1:13" s="73" customFormat="1" ht="16.5" customHeight="1">
      <c r="A40" s="72">
        <v>25</v>
      </c>
      <c r="B40" s="72" t="s">
        <v>73</v>
      </c>
      <c r="C40" s="72">
        <v>110</v>
      </c>
      <c r="D40" s="72">
        <v>110</v>
      </c>
      <c r="E40" s="72">
        <v>300</v>
      </c>
      <c r="F40" s="72">
        <f t="shared" si="1"/>
        <v>1980</v>
      </c>
      <c r="G40" s="72">
        <f t="shared" si="2"/>
        <v>990</v>
      </c>
      <c r="H40" s="72">
        <f>E40*18</f>
        <v>5400</v>
      </c>
      <c r="I40" s="72">
        <f t="shared" si="4"/>
        <v>8370</v>
      </c>
      <c r="J40" s="72">
        <f t="shared" si="5"/>
        <v>8370</v>
      </c>
      <c r="K40" s="67">
        <f t="shared" si="6"/>
        <v>5230</v>
      </c>
      <c r="L40" s="72">
        <f t="shared" si="10"/>
        <v>110</v>
      </c>
      <c r="M40" s="72">
        <f t="shared" si="0"/>
        <v>930</v>
      </c>
    </row>
    <row r="41" spans="1:13" s="68" customFormat="1" ht="20.25" customHeight="1">
      <c r="A41" s="67">
        <v>26</v>
      </c>
      <c r="B41" s="67" t="s">
        <v>78</v>
      </c>
      <c r="C41" s="67">
        <v>105</v>
      </c>
      <c r="D41" s="67">
        <v>105</v>
      </c>
      <c r="E41" s="67">
        <v>300</v>
      </c>
      <c r="F41" s="67">
        <f t="shared" si="1"/>
        <v>1890</v>
      </c>
      <c r="G41" s="67">
        <f t="shared" si="2"/>
        <v>945</v>
      </c>
      <c r="H41" s="67">
        <f aca="true" t="shared" si="11" ref="H41:H49">E41*18</f>
        <v>5400</v>
      </c>
      <c r="I41" s="67">
        <f t="shared" si="4"/>
        <v>8235</v>
      </c>
      <c r="J41" s="67">
        <f t="shared" si="5"/>
        <v>8235</v>
      </c>
      <c r="K41" s="67">
        <f t="shared" si="6"/>
        <v>5115</v>
      </c>
      <c r="L41" s="67">
        <f t="shared" si="10"/>
        <v>105</v>
      </c>
      <c r="M41" s="67">
        <f t="shared" si="0"/>
        <v>915</v>
      </c>
    </row>
    <row r="42" spans="1:13" s="68" customFormat="1" ht="20.25" customHeight="1">
      <c r="A42" s="67"/>
      <c r="B42" s="80" t="s">
        <v>92</v>
      </c>
      <c r="C42" s="67">
        <v>0</v>
      </c>
      <c r="D42" s="67">
        <v>75</v>
      </c>
      <c r="E42" s="67">
        <v>0</v>
      </c>
      <c r="F42" s="67">
        <f t="shared" si="1"/>
        <v>0</v>
      </c>
      <c r="G42" s="67">
        <f t="shared" si="2"/>
        <v>675</v>
      </c>
      <c r="H42" s="67"/>
      <c r="I42" s="67"/>
      <c r="J42" s="67">
        <f t="shared" si="5"/>
        <v>675</v>
      </c>
      <c r="K42" s="67">
        <f t="shared" si="6"/>
        <v>375</v>
      </c>
      <c r="L42" s="67">
        <f t="shared" si="10"/>
        <v>0</v>
      </c>
      <c r="M42" s="67">
        <f t="shared" si="0"/>
        <v>75</v>
      </c>
    </row>
    <row r="43" spans="1:13" s="71" customFormat="1" ht="15.75">
      <c r="A43" s="70">
        <v>27</v>
      </c>
      <c r="B43" s="70" t="s">
        <v>109</v>
      </c>
      <c r="C43" s="70">
        <v>87</v>
      </c>
      <c r="D43" s="70">
        <v>87</v>
      </c>
      <c r="E43" s="70">
        <v>300</v>
      </c>
      <c r="F43" s="70">
        <f t="shared" si="1"/>
        <v>1566</v>
      </c>
      <c r="G43" s="70">
        <f t="shared" si="2"/>
        <v>783</v>
      </c>
      <c r="H43" s="70">
        <f t="shared" si="11"/>
        <v>5400</v>
      </c>
      <c r="I43" s="70">
        <f t="shared" si="4"/>
        <v>7749</v>
      </c>
      <c r="J43" s="70">
        <f t="shared" si="5"/>
        <v>7749</v>
      </c>
      <c r="K43" s="67">
        <f t="shared" si="6"/>
        <v>4701</v>
      </c>
      <c r="L43" s="70">
        <f t="shared" si="10"/>
        <v>87</v>
      </c>
      <c r="M43" s="70">
        <f t="shared" si="0"/>
        <v>861</v>
      </c>
    </row>
    <row r="44" spans="1:13" s="68" customFormat="1" ht="15.75">
      <c r="A44" s="67">
        <v>28</v>
      </c>
      <c r="B44" s="67" t="s">
        <v>74</v>
      </c>
      <c r="C44" s="67">
        <v>105</v>
      </c>
      <c r="D44" s="67">
        <v>105</v>
      </c>
      <c r="E44" s="67">
        <v>300</v>
      </c>
      <c r="F44" s="67">
        <f t="shared" si="1"/>
        <v>1890</v>
      </c>
      <c r="G44" s="67">
        <f t="shared" si="2"/>
        <v>945</v>
      </c>
      <c r="H44" s="67">
        <f t="shared" si="11"/>
        <v>5400</v>
      </c>
      <c r="I44" s="67">
        <f t="shared" si="4"/>
        <v>8235</v>
      </c>
      <c r="J44" s="67">
        <f t="shared" si="5"/>
        <v>8235</v>
      </c>
      <c r="K44" s="67">
        <f t="shared" si="6"/>
        <v>5115</v>
      </c>
      <c r="L44" s="67">
        <f t="shared" si="10"/>
        <v>105</v>
      </c>
      <c r="M44" s="67">
        <f t="shared" si="0"/>
        <v>915</v>
      </c>
    </row>
    <row r="45" spans="1:13" s="68" customFormat="1" ht="15.75">
      <c r="A45" s="67"/>
      <c r="B45" s="79" t="s">
        <v>110</v>
      </c>
      <c r="C45" s="67">
        <v>0</v>
      </c>
      <c r="D45" s="67">
        <v>75</v>
      </c>
      <c r="E45" s="67">
        <v>0</v>
      </c>
      <c r="F45" s="67">
        <f t="shared" si="1"/>
        <v>0</v>
      </c>
      <c r="G45" s="67">
        <f t="shared" si="2"/>
        <v>675</v>
      </c>
      <c r="H45" s="67">
        <f t="shared" si="11"/>
        <v>0</v>
      </c>
      <c r="I45" s="67">
        <f t="shared" si="4"/>
        <v>675</v>
      </c>
      <c r="J45" s="67">
        <f t="shared" si="5"/>
        <v>675</v>
      </c>
      <c r="K45" s="67">
        <f t="shared" si="6"/>
        <v>375</v>
      </c>
      <c r="L45" s="67">
        <f t="shared" si="10"/>
        <v>0</v>
      </c>
      <c r="M45" s="67">
        <f t="shared" si="0"/>
        <v>75</v>
      </c>
    </row>
    <row r="46" spans="1:13" s="75" customFormat="1" ht="19.5" customHeight="1">
      <c r="A46" s="74">
        <v>29</v>
      </c>
      <c r="B46" s="74" t="s">
        <v>12</v>
      </c>
      <c r="C46" s="74">
        <v>87</v>
      </c>
      <c r="D46" s="74">
        <v>87</v>
      </c>
      <c r="E46" s="74">
        <v>300</v>
      </c>
      <c r="F46" s="74">
        <f t="shared" si="1"/>
        <v>1566</v>
      </c>
      <c r="G46" s="74">
        <f t="shared" si="2"/>
        <v>783</v>
      </c>
      <c r="H46" s="74">
        <f t="shared" si="11"/>
        <v>5400</v>
      </c>
      <c r="I46" s="74">
        <f t="shared" si="4"/>
        <v>7749</v>
      </c>
      <c r="J46" s="74">
        <f t="shared" si="5"/>
        <v>7749</v>
      </c>
      <c r="K46" s="67">
        <f t="shared" si="6"/>
        <v>4701</v>
      </c>
      <c r="L46" s="74">
        <f t="shared" si="10"/>
        <v>87</v>
      </c>
      <c r="M46" s="74">
        <f t="shared" si="0"/>
        <v>861</v>
      </c>
    </row>
    <row r="47" spans="1:15" s="50" customFormat="1" ht="15.75">
      <c r="A47" s="49">
        <v>30</v>
      </c>
      <c r="B47" s="49" t="s">
        <v>111</v>
      </c>
      <c r="C47" s="49">
        <v>110</v>
      </c>
      <c r="D47" s="49">
        <v>110</v>
      </c>
      <c r="E47" s="49">
        <v>300</v>
      </c>
      <c r="F47" s="45">
        <f t="shared" si="1"/>
        <v>1980</v>
      </c>
      <c r="G47" s="45">
        <f t="shared" si="2"/>
        <v>990</v>
      </c>
      <c r="H47" s="49">
        <f t="shared" si="11"/>
        <v>5400</v>
      </c>
      <c r="I47" s="45">
        <f t="shared" si="4"/>
        <v>8370</v>
      </c>
      <c r="J47" s="45">
        <f t="shared" si="5"/>
        <v>8370</v>
      </c>
      <c r="K47" s="67">
        <f t="shared" si="6"/>
        <v>5230</v>
      </c>
      <c r="L47" s="49">
        <f t="shared" si="10"/>
        <v>110</v>
      </c>
      <c r="M47" s="49">
        <f t="shared" si="0"/>
        <v>930</v>
      </c>
      <c r="O47" s="50" t="s">
        <v>76</v>
      </c>
    </row>
    <row r="48" spans="1:13" s="75" customFormat="1" ht="15.75">
      <c r="A48" s="74">
        <v>31</v>
      </c>
      <c r="B48" s="74" t="s">
        <v>75</v>
      </c>
      <c r="C48" s="74">
        <v>87</v>
      </c>
      <c r="D48" s="74">
        <v>87</v>
      </c>
      <c r="E48" s="74">
        <v>300</v>
      </c>
      <c r="F48" s="74">
        <f t="shared" si="1"/>
        <v>1566</v>
      </c>
      <c r="G48" s="74">
        <f t="shared" si="2"/>
        <v>783</v>
      </c>
      <c r="H48" s="74">
        <f t="shared" si="11"/>
        <v>5400</v>
      </c>
      <c r="I48" s="74">
        <f t="shared" si="4"/>
        <v>7749</v>
      </c>
      <c r="J48" s="74">
        <f t="shared" si="5"/>
        <v>7749</v>
      </c>
      <c r="K48" s="67">
        <f t="shared" si="6"/>
        <v>4701</v>
      </c>
      <c r="L48" s="74">
        <f t="shared" si="10"/>
        <v>87</v>
      </c>
      <c r="M48" s="74">
        <f t="shared" si="0"/>
        <v>861</v>
      </c>
    </row>
    <row r="49" spans="1:13" s="68" customFormat="1" ht="15.75">
      <c r="A49" s="67">
        <v>32</v>
      </c>
      <c r="B49" s="67" t="s">
        <v>13</v>
      </c>
      <c r="C49" s="67">
        <v>105</v>
      </c>
      <c r="D49" s="67">
        <v>105</v>
      </c>
      <c r="E49" s="67">
        <v>300</v>
      </c>
      <c r="F49" s="67">
        <f t="shared" si="1"/>
        <v>1890</v>
      </c>
      <c r="G49" s="67">
        <f t="shared" si="2"/>
        <v>945</v>
      </c>
      <c r="H49" s="67">
        <f t="shared" si="11"/>
        <v>5400</v>
      </c>
      <c r="I49" s="67">
        <f t="shared" si="4"/>
        <v>8235</v>
      </c>
      <c r="J49" s="67">
        <f t="shared" si="5"/>
        <v>8235</v>
      </c>
      <c r="K49" s="67">
        <f t="shared" si="6"/>
        <v>5115</v>
      </c>
      <c r="L49" s="67">
        <f t="shared" si="10"/>
        <v>105</v>
      </c>
      <c r="M49" s="67">
        <f t="shared" si="0"/>
        <v>915</v>
      </c>
    </row>
    <row r="50" spans="1:13" s="50" customFormat="1" ht="15.75">
      <c r="A50" s="49">
        <v>33</v>
      </c>
      <c r="B50" s="49" t="s">
        <v>112</v>
      </c>
      <c r="C50" s="49">
        <v>696</v>
      </c>
      <c r="D50" s="49">
        <v>696</v>
      </c>
      <c r="E50" s="49">
        <v>500</v>
      </c>
      <c r="F50" s="45">
        <f t="shared" si="1"/>
        <v>12528</v>
      </c>
      <c r="G50" s="45">
        <f t="shared" si="2"/>
        <v>6264</v>
      </c>
      <c r="H50" s="49">
        <f>E50*18</f>
        <v>9000</v>
      </c>
      <c r="I50" s="45">
        <f t="shared" si="4"/>
        <v>27792</v>
      </c>
      <c r="J50" s="45">
        <f t="shared" si="5"/>
        <v>27792</v>
      </c>
      <c r="K50" s="67">
        <f t="shared" si="6"/>
        <v>20508</v>
      </c>
      <c r="L50" s="49">
        <f t="shared" si="10"/>
        <v>696</v>
      </c>
      <c r="M50" s="49">
        <f t="shared" si="0"/>
        <v>3088</v>
      </c>
    </row>
    <row r="51" spans="1:18" s="50" customFormat="1" ht="18" customHeight="1">
      <c r="A51" s="49">
        <v>34</v>
      </c>
      <c r="B51" s="49" t="s">
        <v>113</v>
      </c>
      <c r="C51" s="49">
        <v>696</v>
      </c>
      <c r="D51" s="49">
        <v>696</v>
      </c>
      <c r="E51" s="49">
        <v>1000</v>
      </c>
      <c r="F51" s="45">
        <f t="shared" si="1"/>
        <v>12528</v>
      </c>
      <c r="G51" s="45">
        <f t="shared" si="2"/>
        <v>6264</v>
      </c>
      <c r="H51" s="49">
        <f>E51*18</f>
        <v>18000</v>
      </c>
      <c r="I51" s="45">
        <f t="shared" si="4"/>
        <v>36792</v>
      </c>
      <c r="J51" s="45">
        <f t="shared" si="5"/>
        <v>36792</v>
      </c>
      <c r="K51" s="67">
        <f t="shared" si="6"/>
        <v>25008</v>
      </c>
      <c r="L51" s="49">
        <f t="shared" si="10"/>
        <v>696</v>
      </c>
      <c r="M51" s="49">
        <f t="shared" si="0"/>
        <v>4088</v>
      </c>
      <c r="O51" s="59"/>
      <c r="P51" s="59"/>
      <c r="Q51" s="59"/>
      <c r="R51" s="59"/>
    </row>
    <row r="52" spans="1:13" s="47" customFormat="1" ht="23.25" customHeight="1">
      <c r="A52" s="54"/>
      <c r="B52" s="54" t="s">
        <v>122</v>
      </c>
      <c r="C52" s="54">
        <f>SUM(C4:C51)</f>
        <v>4613</v>
      </c>
      <c r="D52" s="54">
        <f>SUM(D4:D51)</f>
        <v>5670</v>
      </c>
      <c r="E52" s="54">
        <f aca="true" t="shared" si="12" ref="E52:M52">SUM(E4:E51)</f>
        <v>11100</v>
      </c>
      <c r="F52" s="54">
        <f t="shared" si="12"/>
        <v>83034</v>
      </c>
      <c r="G52" s="54">
        <f t="shared" si="12"/>
        <v>51030</v>
      </c>
      <c r="H52" s="55">
        <f t="shared" si="12"/>
        <v>199800</v>
      </c>
      <c r="I52" s="54">
        <f t="shared" si="12"/>
        <v>328554</v>
      </c>
      <c r="J52" s="54">
        <f t="shared" si="12"/>
        <v>333864</v>
      </c>
      <c r="K52" s="55">
        <f>SUM(K4:K51)</f>
        <v>211284</v>
      </c>
      <c r="L52" s="54">
        <f t="shared" si="12"/>
        <v>4718</v>
      </c>
      <c r="M52" s="54">
        <f t="shared" si="12"/>
        <v>37096</v>
      </c>
    </row>
    <row r="53" spans="1:13" s="47" customFormat="1" ht="69.75" customHeight="1">
      <c r="A53" s="31" t="s">
        <v>0</v>
      </c>
      <c r="B53" s="31" t="s">
        <v>1</v>
      </c>
      <c r="C53" s="31" t="s">
        <v>115</v>
      </c>
      <c r="D53" s="31" t="s">
        <v>116</v>
      </c>
      <c r="E53" s="31" t="s">
        <v>117</v>
      </c>
      <c r="F53" s="31" t="s">
        <v>79</v>
      </c>
      <c r="G53" s="31" t="s">
        <v>80</v>
      </c>
      <c r="H53" s="31" t="s">
        <v>81</v>
      </c>
      <c r="I53" s="52" t="s">
        <v>82</v>
      </c>
      <c r="J53" s="31" t="s">
        <v>83</v>
      </c>
      <c r="K53" s="52" t="s">
        <v>84</v>
      </c>
      <c r="L53" s="31" t="s">
        <v>85</v>
      </c>
      <c r="M53" s="31" t="s">
        <v>86</v>
      </c>
    </row>
    <row r="54" spans="1:17" ht="15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51"/>
      <c r="L54" s="48"/>
      <c r="M54" s="48"/>
      <c r="N54" s="47"/>
      <c r="O54" s="47"/>
      <c r="Q54" s="46" t="s">
        <v>76</v>
      </c>
    </row>
    <row r="65" spans="1:10" ht="15.75">
      <c r="A65" s="53"/>
      <c r="B65" s="53"/>
      <c r="D65" s="47"/>
      <c r="E65" s="47"/>
      <c r="F65" s="47"/>
      <c r="G65" s="47"/>
      <c r="H65" s="47"/>
      <c r="I65" s="47"/>
      <c r="J65" s="47"/>
    </row>
    <row r="66" spans="1:2" ht="15.75">
      <c r="A66" s="53"/>
      <c r="B66" s="53"/>
    </row>
    <row r="67" spans="1:9" ht="15.75">
      <c r="A67" s="47"/>
      <c r="B67" s="53"/>
      <c r="D67" s="47"/>
      <c r="E67" s="47"/>
      <c r="F67" s="47"/>
      <c r="G67" s="47"/>
      <c r="H67" s="47"/>
      <c r="I67" s="47"/>
    </row>
    <row r="68" spans="1:10" ht="15.75">
      <c r="A68" s="53"/>
      <c r="B68" s="53"/>
      <c r="D68" s="47"/>
      <c r="E68" s="47"/>
      <c r="F68" s="47"/>
      <c r="G68" s="47"/>
      <c r="H68" s="47"/>
      <c r="I68" s="47"/>
      <c r="J68" s="47"/>
    </row>
    <row r="69" spans="1:10" ht="15.75">
      <c r="A69" s="53"/>
      <c r="B69" s="53"/>
      <c r="D69" s="47"/>
      <c r="E69" s="47"/>
      <c r="F69" s="47"/>
      <c r="G69" s="47"/>
      <c r="H69" s="47"/>
      <c r="I69" s="47"/>
      <c r="J69" s="47"/>
    </row>
  </sheetData>
  <sheetProtection/>
  <mergeCells count="1">
    <mergeCell ref="B2:D2"/>
  </mergeCells>
  <printOptions/>
  <pageMargins left="0.7480314960629921" right="0.2" top="0.37" bottom="0.2" header="0.5118110236220472" footer="0.28"/>
  <pageSetup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simona.zimbresteanu</cp:lastModifiedBy>
  <cp:lastPrinted>2018-02-02T08:53:19Z</cp:lastPrinted>
  <dcterms:created xsi:type="dcterms:W3CDTF">2014-08-19T11:34:38Z</dcterms:created>
  <dcterms:modified xsi:type="dcterms:W3CDTF">2018-02-02T09:00:16Z</dcterms:modified>
  <cp:category/>
  <cp:version/>
  <cp:contentType/>
  <cp:contentStatus/>
</cp:coreProperties>
</file>